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ys SH Master" sheetId="1" r:id="rId5"/>
    <sheet state="visible" name="Girls SH Master" sheetId="2" r:id="rId6"/>
  </sheets>
  <definedNames/>
  <calcPr/>
</workbook>
</file>

<file path=xl/sharedStrings.xml><?xml version="1.0" encoding="utf-8"?>
<sst xmlns="http://schemas.openxmlformats.org/spreadsheetml/2006/main" count="348" uniqueCount="184">
  <si>
    <t>Pennsylvania Interscholastic Athletic Assiciation</t>
  </si>
  <si>
    <t>Track &amp; Field</t>
  </si>
  <si>
    <t>Official Scoresheet</t>
  </si>
  <si>
    <t>Senior High Boys Meet</t>
  </si>
  <si>
    <t xml:space="preserve">Home:  </t>
  </si>
  <si>
    <t>Garden Spot</t>
  </si>
  <si>
    <t>Date:</t>
  </si>
  <si>
    <t xml:space="preserve">Visitor:  </t>
  </si>
  <si>
    <t>Elizabethtown</t>
  </si>
  <si>
    <t>Tie</t>
  </si>
  <si>
    <r>
      <rPr>
        <rFont val="Arial"/>
        <b/>
        <color theme="1"/>
        <sz val="10.0"/>
      </rPr>
      <t>1</t>
    </r>
    <r>
      <rPr>
        <rFont val="Arial"/>
        <b/>
        <color theme="1"/>
        <sz val="10.0"/>
        <vertAlign val="superscript"/>
      </rPr>
      <t>st</t>
    </r>
  </si>
  <si>
    <r>
      <rPr>
        <rFont val="Arial"/>
        <b/>
        <color theme="1"/>
        <sz val="10.0"/>
      </rPr>
      <t>2</t>
    </r>
    <r>
      <rPr>
        <rFont val="Arial"/>
        <b/>
        <color theme="1"/>
        <sz val="10.0"/>
        <vertAlign val="superscript"/>
      </rPr>
      <t>nd</t>
    </r>
  </si>
  <si>
    <r>
      <rPr>
        <rFont val="Arial"/>
        <b/>
        <color theme="1"/>
        <sz val="10.0"/>
      </rPr>
      <t>3</t>
    </r>
    <r>
      <rPr>
        <rFont val="Arial"/>
        <b/>
        <color theme="1"/>
        <sz val="10.0"/>
        <vertAlign val="superscript"/>
      </rPr>
      <t>rd</t>
    </r>
  </si>
  <si>
    <t>GS</t>
  </si>
  <si>
    <t>ETOWN</t>
  </si>
  <si>
    <t>4 X 800m Relay</t>
  </si>
  <si>
    <t>Time / Distance</t>
  </si>
  <si>
    <t>10:46.3</t>
  </si>
  <si>
    <t>110m HH</t>
  </si>
  <si>
    <t>A. N'Dikwe</t>
  </si>
  <si>
    <t>G. Hoover</t>
  </si>
  <si>
    <t>100m Dash</t>
  </si>
  <si>
    <t>Event Analysis</t>
  </si>
  <si>
    <t>A. Pemberton</t>
  </si>
  <si>
    <t>J. ZImmerman</t>
  </si>
  <si>
    <t>I. Klaasen</t>
  </si>
  <si>
    <t>ET</t>
  </si>
  <si>
    <t>Track</t>
  </si>
  <si>
    <t>1600m Run</t>
  </si>
  <si>
    <t>Field</t>
  </si>
  <si>
    <t>D. Checco</t>
  </si>
  <si>
    <t>J. Culbert</t>
  </si>
  <si>
    <t>N. Reigner</t>
  </si>
  <si>
    <t>Distance</t>
  </si>
  <si>
    <t>4:56.8</t>
  </si>
  <si>
    <t>5:00.4</t>
  </si>
  <si>
    <t>5:01.4</t>
  </si>
  <si>
    <t>Sprints</t>
  </si>
  <si>
    <t>4 X 100m Relay</t>
  </si>
  <si>
    <t>Relays</t>
  </si>
  <si>
    <t>B. Berstecher, K. McCormick, S. Musselman, A. Pemberton</t>
  </si>
  <si>
    <t>Jumps</t>
  </si>
  <si>
    <t>Throws</t>
  </si>
  <si>
    <t>400m Dash</t>
  </si>
  <si>
    <t>D. Noel</t>
  </si>
  <si>
    <t>B. Rittle</t>
  </si>
  <si>
    <t>S. Yerger</t>
  </si>
  <si>
    <t>1:01.2</t>
  </si>
  <si>
    <t>800m Run</t>
  </si>
  <si>
    <t>D. Ippolito</t>
  </si>
  <si>
    <t>C. Verghese</t>
  </si>
  <si>
    <t>2:05.4</t>
  </si>
  <si>
    <t>2:05.9</t>
  </si>
  <si>
    <t>2.20.0</t>
  </si>
  <si>
    <t>300m IH</t>
  </si>
  <si>
    <t>J. Kauffman</t>
  </si>
  <si>
    <t>K. Ruhigita</t>
  </si>
  <si>
    <t>200m Dash</t>
  </si>
  <si>
    <t>J. Zimmerman</t>
  </si>
  <si>
    <t>3200m Run</t>
  </si>
  <si>
    <t>G. Griffone</t>
  </si>
  <si>
    <t>M. Sensenig</t>
  </si>
  <si>
    <t>E. Adams</t>
  </si>
  <si>
    <t>12:10.1</t>
  </si>
  <si>
    <t>14:47.9</t>
  </si>
  <si>
    <t>4 X 400m Relay</t>
  </si>
  <si>
    <t>A. Ortenzio, S. Yerger, B. Creason, J. Bonnett</t>
  </si>
  <si>
    <t>High Jump</t>
  </si>
  <si>
    <t>Oppel</t>
  </si>
  <si>
    <t>5' 0"</t>
  </si>
  <si>
    <t>Long Jump</t>
  </si>
  <si>
    <t>J. Waltman</t>
  </si>
  <si>
    <t>N. Woods</t>
  </si>
  <si>
    <t>21' 3"</t>
  </si>
  <si>
    <t>20' 4.75"</t>
  </si>
  <si>
    <t>19' 1.75"</t>
  </si>
  <si>
    <t>Tirple Jump</t>
  </si>
  <si>
    <t>A. Gray</t>
  </si>
  <si>
    <t>N. Graham</t>
  </si>
  <si>
    <t>37' 1"</t>
  </si>
  <si>
    <t>36' 9.5"</t>
  </si>
  <si>
    <t>32' 8"</t>
  </si>
  <si>
    <t>Shot Put</t>
  </si>
  <si>
    <t>Total Score</t>
  </si>
  <si>
    <t>Christian Horst</t>
  </si>
  <si>
    <t>Luke Popdan</t>
  </si>
  <si>
    <t>Chase Hoover</t>
  </si>
  <si>
    <t>44' 11"</t>
  </si>
  <si>
    <t>43' 4"</t>
  </si>
  <si>
    <t>37' 3.5"</t>
  </si>
  <si>
    <t>Discus</t>
  </si>
  <si>
    <t>Popdan</t>
  </si>
  <si>
    <t>Horst</t>
  </si>
  <si>
    <t>Hamlin</t>
  </si>
  <si>
    <t>138' 9"</t>
  </si>
  <si>
    <t>102' 6"</t>
  </si>
  <si>
    <t>97' 7"</t>
  </si>
  <si>
    <t>Pole Vault</t>
  </si>
  <si>
    <t>A. Ortenzio</t>
  </si>
  <si>
    <t>Z. Martin</t>
  </si>
  <si>
    <t>9' 6"</t>
  </si>
  <si>
    <t>9'</t>
  </si>
  <si>
    <t>Javelin</t>
  </si>
  <si>
    <t>Martin</t>
  </si>
  <si>
    <t>120' 11"</t>
  </si>
  <si>
    <t>100' 9"</t>
  </si>
  <si>
    <t>83' 9"</t>
  </si>
  <si>
    <t>Final Score</t>
  </si>
  <si>
    <t xml:space="preserve">Meet Official:  </t>
  </si>
  <si>
    <t>Roger P. Howard</t>
  </si>
  <si>
    <t>Senior High Girls Meet</t>
  </si>
  <si>
    <r>
      <rPr>
        <rFont val="Arial"/>
        <b/>
        <color theme="1"/>
        <sz val="10.0"/>
      </rPr>
      <t>1</t>
    </r>
    <r>
      <rPr>
        <rFont val="Arial"/>
        <b/>
        <color theme="1"/>
        <sz val="10.0"/>
        <vertAlign val="superscript"/>
      </rPr>
      <t>st</t>
    </r>
  </si>
  <si>
    <r>
      <rPr>
        <rFont val="Arial"/>
        <b/>
        <color theme="1"/>
        <sz val="10.0"/>
      </rPr>
      <t>2</t>
    </r>
    <r>
      <rPr>
        <rFont val="Arial"/>
        <b/>
        <color theme="1"/>
        <sz val="10.0"/>
        <vertAlign val="superscript"/>
      </rPr>
      <t>nd</t>
    </r>
  </si>
  <si>
    <r>
      <rPr>
        <rFont val="Arial"/>
        <b/>
        <color theme="1"/>
        <sz val="10.0"/>
      </rPr>
      <t>3</t>
    </r>
    <r>
      <rPr>
        <rFont val="Arial"/>
        <b/>
        <color theme="1"/>
        <sz val="10.0"/>
        <vertAlign val="superscript"/>
      </rPr>
      <t>rd</t>
    </r>
  </si>
  <si>
    <t>12:11.2</t>
  </si>
  <si>
    <t>100m HH</t>
  </si>
  <si>
    <t>C. Waltman</t>
  </si>
  <si>
    <t>A. Zimmerman</t>
  </si>
  <si>
    <t>M. Keeport</t>
  </si>
  <si>
    <t>15.5</t>
  </si>
  <si>
    <t>16.4</t>
  </si>
  <si>
    <t>17.9</t>
  </si>
  <si>
    <t>S. Stubbs</t>
  </si>
  <si>
    <t>L. Heinz</t>
  </si>
  <si>
    <t>B. Rhodes</t>
  </si>
  <si>
    <t>G. Grifone</t>
  </si>
  <si>
    <t>E. Moore</t>
  </si>
  <si>
    <t>J. Cronin</t>
  </si>
  <si>
    <t>5:24.3</t>
  </si>
  <si>
    <t>5:37.2</t>
  </si>
  <si>
    <t>5:52.4</t>
  </si>
  <si>
    <t>J. Waltman, C. Waltman, A. Zimmerman, S. Stubbs</t>
  </si>
  <si>
    <t>S. Swarthout</t>
  </si>
  <si>
    <t>H. Dearolf</t>
  </si>
  <si>
    <t>1:03.4</t>
  </si>
  <si>
    <t>1:08.2</t>
  </si>
  <si>
    <t>O. Black</t>
  </si>
  <si>
    <t>C. Troop</t>
  </si>
  <si>
    <t>2:32.6</t>
  </si>
  <si>
    <t>2:35.4</t>
  </si>
  <si>
    <t>2:41.4</t>
  </si>
  <si>
    <t>A. Resetar</t>
  </si>
  <si>
    <t>Z. Pierdon</t>
  </si>
  <si>
    <t>L. Isreal</t>
  </si>
  <si>
    <t>J. Stauffer</t>
  </si>
  <si>
    <t>L. Oberholtzer</t>
  </si>
  <si>
    <t>N. Riegner</t>
  </si>
  <si>
    <t>11:37.7</t>
  </si>
  <si>
    <t>11:41.5</t>
  </si>
  <si>
    <t>11:44.1</t>
  </si>
  <si>
    <t>K. Davis, I. Gesler, J. Bailey, E. Focht</t>
  </si>
  <si>
    <t>5:04.8</t>
  </si>
  <si>
    <t>Dougherty</t>
  </si>
  <si>
    <t>Davis</t>
  </si>
  <si>
    <t>5' 6"</t>
  </si>
  <si>
    <t>4' 4"</t>
  </si>
  <si>
    <t>4' 2"</t>
  </si>
  <si>
    <t>A. Fidler</t>
  </si>
  <si>
    <t>18'</t>
  </si>
  <si>
    <t>17' 10"</t>
  </si>
  <si>
    <t>15' 6"</t>
  </si>
  <si>
    <t>Triple Jump</t>
  </si>
  <si>
    <t>E. Baseshore</t>
  </si>
  <si>
    <t>A. Reaggs</t>
  </si>
  <si>
    <t>33.75"</t>
  </si>
  <si>
    <t>31' 1.75"</t>
  </si>
  <si>
    <t>29' 7.25"</t>
  </si>
  <si>
    <t>A. Krebs</t>
  </si>
  <si>
    <t>W. Kelly</t>
  </si>
  <si>
    <t>31' 6.25"</t>
  </si>
  <si>
    <t>30' 9"</t>
  </si>
  <si>
    <t>27' 9.25"</t>
  </si>
  <si>
    <t>R. Gortman</t>
  </si>
  <si>
    <t>R. Popdan</t>
  </si>
  <si>
    <t>98' 4"</t>
  </si>
  <si>
    <t>97'</t>
  </si>
  <si>
    <t>93' 3"</t>
  </si>
  <si>
    <t>L. Kay</t>
  </si>
  <si>
    <t>M Leaman</t>
  </si>
  <si>
    <t>7' 6"</t>
  </si>
  <si>
    <t>7'</t>
  </si>
  <si>
    <t>125' 7"</t>
  </si>
  <si>
    <t>89' 5"</t>
  </si>
  <si>
    <t>76' 7"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</si>
</sst>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d&quot;, &quot;yyyy"/>
    <numFmt numFmtId="165" formatCode="h:mm:ss am/pm"/>
  </numFmts>
  <fonts count="11">
    <font>
      <sz val="10.0"/>
      <color rgb="FF000000"/>
      <name val="Arial"/>
      <scheme val="minor"/>
    </font>
    <font>
      <sz val="10.0"/>
      <color theme="1"/>
      <name val="Arial"/>
    </font>
    <font>
      <b/>
      <sz val="11.0"/>
      <color theme="1"/>
      <name val="Arial"/>
    </font>
    <font>
      <b/>
      <i/>
      <sz val="16.0"/>
      <color theme="1"/>
      <name val="Arial"/>
    </font>
    <font>
      <sz val="12.0"/>
      <color theme="1"/>
      <name val="Arial"/>
    </font>
    <font>
      <b/>
      <sz val="10.0"/>
      <color theme="1"/>
      <name val="Arial"/>
    </font>
    <font/>
    <font>
      <i/>
      <sz val="10.0"/>
      <color rgb="FFDD0806"/>
      <name val="Arial"/>
    </font>
    <font>
      <color theme="1"/>
      <name val="Arial"/>
      <scheme val="minor"/>
    </font>
    <font>
      <b/>
      <i/>
      <sz val="12.0"/>
      <color theme="1"/>
      <name val="Arial"/>
    </font>
    <font>
      <sz val="16.0"/>
      <color theme="1"/>
      <name val="Courgette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</fills>
  <borders count="5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</border>
    <border>
      <left style="thin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ck">
        <color rgb="FF99CCFF"/>
      </right>
      <top style="thin">
        <color rgb="FF000000"/>
      </top>
    </border>
    <border>
      <right style="medium">
        <color rgb="FF99CCFF"/>
      </right>
    </border>
    <border>
      <left style="medium">
        <color rgb="FF99CCFF"/>
      </left>
    </border>
    <border>
      <right style="thick">
        <color rgb="FF99CCFF"/>
      </right>
    </border>
    <border>
      <right style="medium">
        <color rgb="FF99CCFF"/>
      </right>
      <bottom style="thick">
        <color rgb="FF99CCFF"/>
      </bottom>
    </border>
    <border>
      <left style="medium">
        <color rgb="FF99CCFF"/>
      </left>
      <bottom style="thick">
        <color rgb="FF99CCFF"/>
      </bottom>
    </border>
    <border>
      <right style="thick">
        <color rgb="FF99CCFF"/>
      </right>
      <bottom style="thick">
        <color rgb="FF99CCFF"/>
      </bottom>
    </border>
    <border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ck">
        <color rgb="FFF20884"/>
      </left>
      <right style="thin">
        <color rgb="FFF20884"/>
      </right>
      <top style="thick">
        <color rgb="FFF20884"/>
      </top>
    </border>
    <border>
      <left style="thin">
        <color rgb="FFF20884"/>
      </left>
    </border>
    <border>
      <right style="thin">
        <color rgb="FFF20884"/>
      </right>
    </border>
    <border>
      <right style="thick">
        <color rgb="FFF20884"/>
      </right>
    </border>
    <border>
      <left style="thick">
        <color rgb="FFF20884"/>
      </left>
      <right style="thin">
        <color rgb="FFF20884"/>
      </right>
      <bottom style="thick">
        <color rgb="FFF20884"/>
      </bottom>
    </border>
    <border>
      <left style="thin">
        <color rgb="FFF20884"/>
      </left>
      <bottom style="thick">
        <color rgb="FFF20884"/>
      </bottom>
    </border>
    <border>
      <right style="thin">
        <color rgb="FFF20884"/>
      </right>
      <bottom style="thick">
        <color rgb="FFF20884"/>
      </bottom>
    </border>
    <border>
      <right style="thick">
        <color rgb="FFF20884"/>
      </right>
      <bottom style="thick">
        <color rgb="FFF20884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2" fillId="3" fontId="1" numFmtId="0" xfId="0" applyAlignment="1" applyBorder="1" applyFill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4" numFmtId="164" xfId="0" applyAlignment="1" applyFont="1" applyNumberFormat="1">
      <alignment horizontal="center" readingOrder="0" shrinkToFit="0" vertical="bottom" wrapText="0"/>
    </xf>
    <xf borderId="2" fillId="3" fontId="1" numFmtId="0" xfId="0" applyAlignment="1" applyBorder="1" applyFont="1">
      <alignment horizontal="left" readingOrder="0" shrinkToFit="0" vertical="bottom" wrapText="0"/>
    </xf>
    <xf borderId="2" fillId="0" fontId="1" numFmtId="0" xfId="0" applyAlignment="1" applyBorder="1" applyFont="1">
      <alignment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5" fillId="0" fontId="6" numFmtId="0" xfId="0" applyBorder="1" applyFont="1"/>
    <xf borderId="6" fillId="0" fontId="1" numFmtId="0" xfId="0" applyAlignment="1" applyBorder="1" applyFont="1">
      <alignment horizontal="center" readingOrder="0" shrinkToFit="0" vertical="bottom" wrapText="0"/>
    </xf>
    <xf borderId="7" fillId="0" fontId="6" numFmtId="0" xfId="0" applyBorder="1" applyFont="1"/>
    <xf borderId="8" fillId="0" fontId="1" numFmtId="0" xfId="0" applyAlignment="1" applyBorder="1" applyFont="1">
      <alignment shrinkToFit="0" vertical="bottom" wrapText="0"/>
    </xf>
    <xf borderId="8" fillId="0" fontId="1" numFmtId="0" xfId="0" applyAlignment="1" applyBorder="1" applyFont="1">
      <alignment horizontal="center" readingOrder="0" shrinkToFit="0" vertical="bottom" wrapText="0"/>
    </xf>
    <xf borderId="9" fillId="4" fontId="1" numFmtId="0" xfId="0" applyAlignment="1" applyBorder="1" applyFill="1" applyFont="1">
      <alignment horizontal="center" shrinkToFit="0" vertical="bottom" wrapText="0"/>
    </xf>
    <xf borderId="10" fillId="4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2" fillId="0" fontId="1" numFmtId="0" xfId="0" applyAlignment="1" applyBorder="1" applyFont="1">
      <alignment horizontal="center" shrinkToFit="0" vertical="bottom" wrapText="0"/>
    </xf>
    <xf borderId="13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9" fillId="4" fontId="1" numFmtId="0" xfId="0" applyAlignment="1" applyBorder="1" applyFont="1">
      <alignment horizontal="right" shrinkToFit="0" vertical="bottom" wrapText="0"/>
    </xf>
    <xf borderId="15" fillId="0" fontId="1" numFmtId="0" xfId="0" applyAlignment="1" applyBorder="1" applyFont="1">
      <alignment horizontal="center" shrinkToFit="0" vertical="bottom" wrapText="0"/>
    </xf>
    <xf borderId="16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horizontal="right" shrinkToFit="0" vertical="bottom" wrapText="0"/>
    </xf>
    <xf borderId="18" fillId="0" fontId="1" numFmtId="0" xfId="0" applyAlignment="1" applyBorder="1" applyFont="1">
      <alignment horizontal="center" readingOrder="0" shrinkToFit="0" vertical="bottom" wrapText="0"/>
    </xf>
    <xf borderId="19" fillId="4" fontId="1" numFmtId="47" xfId="0" applyAlignment="1" applyBorder="1" applyFont="1" applyNumberFormat="1">
      <alignment horizontal="center" shrinkToFit="0" vertical="bottom" wrapText="0"/>
    </xf>
    <xf borderId="20" fillId="4" fontId="1" numFmtId="47" xfId="0" applyAlignment="1" applyBorder="1" applyFont="1" applyNumberForma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bottom" wrapText="0"/>
    </xf>
    <xf borderId="22" fillId="0" fontId="7" numFmtId="0" xfId="0" applyAlignment="1" applyBorder="1" applyFont="1">
      <alignment horizontal="center" shrinkToFit="0" vertical="bottom" wrapText="0"/>
    </xf>
    <xf borderId="23" fillId="0" fontId="1" numFmtId="0" xfId="0" applyAlignment="1" applyBorder="1" applyFont="1">
      <alignment horizontal="center" shrinkToFit="0" vertical="bottom" wrapText="0"/>
    </xf>
    <xf borderId="24" fillId="0" fontId="7" numFmtId="0" xfId="0" applyAlignment="1" applyBorder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  <xf borderId="17" fillId="0" fontId="7" numFmtId="0" xfId="0" applyAlignment="1" applyBorder="1" applyFont="1">
      <alignment horizontal="center" shrinkToFit="0" vertical="bottom" wrapText="0"/>
    </xf>
    <xf borderId="18" fillId="0" fontId="1" numFmtId="0" xfId="0" applyAlignment="1" applyBorder="1" applyFont="1">
      <alignment shrinkToFit="0" vertical="bottom" wrapText="0"/>
    </xf>
    <xf borderId="25" fillId="0" fontId="1" numFmtId="0" xfId="0" applyAlignment="1" applyBorder="1" applyFont="1">
      <alignment horizontal="center" shrinkToFit="0" vertical="bottom" wrapText="0"/>
    </xf>
    <xf borderId="16" fillId="0" fontId="1" numFmtId="0" xfId="0" applyAlignment="1" applyBorder="1" applyFont="1">
      <alignment horizontal="center" readingOrder="0" shrinkToFit="0" vertical="bottom" wrapText="0"/>
    </xf>
    <xf borderId="4" fillId="4" fontId="1" numFmtId="0" xfId="0" applyAlignment="1" applyBorder="1" applyFont="1">
      <alignment horizontal="center" shrinkToFit="0" vertical="bottom" wrapText="0"/>
    </xf>
    <xf borderId="26" fillId="0" fontId="6" numFmtId="0" xfId="0" applyBorder="1" applyFont="1"/>
    <xf borderId="27" fillId="0" fontId="1" numFmtId="0" xfId="0" applyAlignment="1" applyBorder="1" applyFont="1">
      <alignment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28" fillId="0" fontId="1" numFmtId="0" xfId="0" applyAlignment="1" applyBorder="1" applyFont="1">
      <alignment horizontal="center" readingOrder="0" shrinkToFit="0" vertical="bottom" wrapText="0"/>
    </xf>
    <xf borderId="25" fillId="0" fontId="1" numFmtId="0" xfId="0" applyAlignment="1" applyBorder="1" applyFont="1">
      <alignment horizontal="center" readingOrder="0" shrinkToFit="0" vertical="bottom" wrapText="0"/>
    </xf>
    <xf borderId="28" fillId="0" fontId="1" numFmtId="0" xfId="0" applyAlignment="1" applyBorder="1" applyFont="1">
      <alignment horizontal="center" shrinkToFit="0" vertical="bottom" wrapText="0"/>
    </xf>
    <xf borderId="9" fillId="4" fontId="1" numFmtId="0" xfId="0" applyAlignment="1" applyBorder="1" applyFont="1">
      <alignment shrinkToFit="0" vertical="bottom" wrapText="0"/>
    </xf>
    <xf borderId="9" fillId="4" fontId="1" numFmtId="0" xfId="0" applyAlignment="1" applyBorder="1" applyFont="1">
      <alignment horizontal="center" readingOrder="0" shrinkToFit="0" vertical="bottom" wrapText="0"/>
    </xf>
    <xf borderId="29" fillId="0" fontId="1" numFmtId="0" xfId="0" applyAlignment="1" applyBorder="1" applyFont="1">
      <alignment shrinkToFit="0" vertical="bottom" wrapText="0"/>
    </xf>
    <xf borderId="30" fillId="0" fontId="1" numFmtId="0" xfId="0" applyAlignment="1" applyBorder="1" applyFont="1">
      <alignment horizontal="center" shrinkToFit="0" vertical="bottom" wrapText="0"/>
    </xf>
    <xf borderId="31" fillId="0" fontId="1" numFmtId="0" xfId="0" applyAlignment="1" applyBorder="1" applyFont="1">
      <alignment horizontal="center" shrinkToFit="0" vertical="bottom" wrapText="0"/>
    </xf>
    <xf borderId="25" fillId="0" fontId="1" numFmtId="20" xfId="0" applyAlignment="1" applyBorder="1" applyFont="1" applyNumberFormat="1">
      <alignment horizontal="center" readingOrder="0" shrinkToFit="0" vertical="bottom" wrapText="0"/>
    </xf>
    <xf borderId="18" fillId="0" fontId="1" numFmtId="20" xfId="0" applyAlignment="1" applyBorder="1" applyFont="1" applyNumberFormat="1">
      <alignment horizontal="center" readingOrder="0" shrinkToFit="0" vertical="bottom" wrapText="0"/>
    </xf>
    <xf borderId="19" fillId="4" fontId="1" numFmtId="0" xfId="0" applyAlignment="1" applyBorder="1" applyFont="1">
      <alignment horizontal="center" shrinkToFit="0" vertical="bottom" wrapText="0"/>
    </xf>
    <xf borderId="20" fillId="4" fontId="1" numFmtId="0" xfId="0" applyAlignment="1" applyBorder="1" applyFont="1">
      <alignment horizontal="center" shrinkToFit="0" vertical="bottom" wrapText="0"/>
    </xf>
    <xf borderId="21" fillId="0" fontId="1" numFmtId="16" xfId="0" applyAlignment="1" applyBorder="1" applyFont="1" applyNumberFormat="1">
      <alignment horizontal="center" shrinkToFit="0" vertical="bottom" wrapText="0"/>
    </xf>
    <xf borderId="0" fillId="0" fontId="8" numFmtId="0" xfId="0" applyFont="1"/>
    <xf borderId="0" fillId="0" fontId="1" numFmtId="0" xfId="0" applyAlignment="1" applyFont="1">
      <alignment shrinkToFit="0" vertical="bottom" wrapText="0"/>
    </xf>
    <xf borderId="32" fillId="0" fontId="1" numFmtId="0" xfId="0" applyAlignment="1" applyBorder="1" applyFont="1">
      <alignment shrinkToFit="0" vertical="bottom" wrapText="0"/>
    </xf>
    <xf borderId="33" fillId="0" fontId="9" numFmtId="0" xfId="0" applyAlignment="1" applyBorder="1" applyFont="1">
      <alignment horizontal="center" shrinkToFit="0" vertical="center" wrapText="0"/>
    </xf>
    <xf borderId="34" fillId="0" fontId="9" numFmtId="0" xfId="0" applyAlignment="1" applyBorder="1" applyFont="1">
      <alignment horizontal="center" shrinkToFit="0" vertical="bottom" wrapText="0"/>
    </xf>
    <xf borderId="33" fillId="0" fontId="6" numFmtId="0" xfId="0" applyBorder="1" applyFont="1"/>
    <xf borderId="35" fillId="0" fontId="6" numFmtId="0" xfId="0" applyBorder="1" applyFont="1"/>
    <xf borderId="35" fillId="0" fontId="1" numFmtId="0" xfId="0" applyAlignment="1" applyBorder="1" applyFont="1">
      <alignment shrinkToFit="0" vertical="bottom" wrapText="0"/>
    </xf>
    <xf borderId="36" fillId="0" fontId="6" numFmtId="0" xfId="0" applyBorder="1" applyFont="1"/>
    <xf borderId="37" fillId="0" fontId="9" numFmtId="0" xfId="0" applyAlignment="1" applyBorder="1" applyFont="1">
      <alignment horizontal="center" shrinkToFit="0" vertical="bottom" wrapText="0"/>
    </xf>
    <xf borderId="38" fillId="0" fontId="6" numFmtId="0" xfId="0" applyBorder="1" applyFont="1"/>
    <xf borderId="39" fillId="0" fontId="1" numFmtId="0" xfId="0" applyAlignment="1" applyBorder="1" applyFont="1">
      <alignment shrinkToFit="0" vertical="bottom" wrapText="0"/>
    </xf>
    <xf borderId="39" fillId="0" fontId="1" numFmtId="0" xfId="0" applyAlignment="1" applyBorder="1" applyFont="1">
      <alignment horizontal="right" shrinkToFit="0" vertical="bottom" wrapText="0"/>
    </xf>
    <xf borderId="39" fillId="0" fontId="10" numFmtId="0" xfId="0" applyAlignment="1" applyBorder="1" applyFont="1">
      <alignment horizontal="left" readingOrder="0" shrinkToFit="0" vertical="bottom" wrapText="0"/>
    </xf>
    <xf borderId="39" fillId="0" fontId="6" numFmtId="0" xfId="0" applyBorder="1" applyFont="1"/>
    <xf borderId="39" fillId="0" fontId="1" numFmtId="165" xfId="0" applyAlignment="1" applyBorder="1" applyFont="1" applyNumberFormat="1">
      <alignment horizontal="right" readingOrder="0" shrinkToFit="0" vertical="bottom" wrapText="0"/>
    </xf>
    <xf borderId="39" fillId="0" fontId="10" numFmtId="20" xfId="0" applyAlignment="1" applyBorder="1" applyFont="1" applyNumberFormat="1">
      <alignment horizontal="left" shrinkToFit="0" vertical="bottom" wrapText="0"/>
    </xf>
    <xf borderId="1" fillId="5" fontId="1" numFmtId="0" xfId="0" applyAlignment="1" applyBorder="1" applyFill="1" applyFont="1">
      <alignment shrinkToFit="0" vertical="bottom" wrapText="0"/>
    </xf>
    <xf borderId="1" fillId="5" fontId="1" numFmtId="0" xfId="0" applyAlignment="1" applyBorder="1" applyFont="1">
      <alignment horizontal="center" shrinkToFit="0" vertical="bottom" wrapText="0"/>
    </xf>
    <xf borderId="28" fillId="0" fontId="5" numFmtId="0" xfId="0" applyAlignment="1" applyBorder="1" applyFont="1">
      <alignment horizontal="center" shrinkToFit="0" vertical="bottom" wrapText="0"/>
    </xf>
    <xf borderId="40" fillId="4" fontId="1" numFmtId="0" xfId="0" applyAlignment="1" applyBorder="1" applyFont="1">
      <alignment horizontal="center" shrinkToFit="0" vertical="bottom" wrapText="0"/>
    </xf>
    <xf borderId="41" fillId="4" fontId="1" numFmtId="47" xfId="0" applyAlignment="1" applyBorder="1" applyFont="1" applyNumberFormat="1">
      <alignment horizontal="center" shrinkToFit="0" vertical="bottom" wrapText="0"/>
    </xf>
    <xf borderId="42" fillId="0" fontId="1" numFmtId="0" xfId="0" applyAlignment="1" applyBorder="1" applyFont="1">
      <alignment horizontal="center" readingOrder="0" shrinkToFit="0" vertical="bottom" wrapText="0"/>
    </xf>
    <xf borderId="18" fillId="0" fontId="1" numFmtId="49" xfId="0" applyAlignment="1" applyBorder="1" applyFont="1" applyNumberFormat="1">
      <alignment horizontal="center" readingOrder="0" shrinkToFit="0" vertical="bottom" wrapText="0"/>
    </xf>
    <xf borderId="43" fillId="0" fontId="1" numFmtId="49" xfId="0" applyAlignment="1" applyBorder="1" applyFont="1" applyNumberFormat="1">
      <alignment horizontal="center" readingOrder="0" shrinkToFit="0" vertical="bottom" wrapText="0"/>
    </xf>
    <xf borderId="43" fillId="0" fontId="1" numFmtId="0" xfId="0" applyAlignment="1" applyBorder="1" applyFont="1">
      <alignment horizontal="center" readingOrder="0" shrinkToFit="0" vertical="bottom" wrapText="0"/>
    </xf>
    <xf borderId="44" fillId="0" fontId="1" numFmtId="0" xfId="0" applyAlignment="1" applyBorder="1" applyFont="1">
      <alignment horizontal="center" readingOrder="0" shrinkToFit="0" vertical="bottom" wrapText="0"/>
    </xf>
    <xf borderId="42" fillId="0" fontId="1" numFmtId="0" xfId="0" applyAlignment="1" applyBorder="1" applyFont="1">
      <alignment horizontal="center" shrinkToFit="0" vertical="bottom" wrapText="0"/>
    </xf>
    <xf borderId="8" fillId="0" fontId="1" numFmtId="0" xfId="0" applyAlignment="1" applyBorder="1" applyFont="1">
      <alignment horizontal="center" shrinkToFit="0" vertical="bottom" wrapText="0"/>
    </xf>
    <xf borderId="45" fillId="0" fontId="1" numFmtId="0" xfId="0" applyAlignment="1" applyBorder="1" applyFont="1">
      <alignment horizontal="center" readingOrder="0" shrinkToFit="0" vertical="bottom" wrapText="0"/>
    </xf>
    <xf borderId="41" fillId="4" fontId="1" numFmtId="0" xfId="0" applyAlignment="1" applyBorder="1" applyFont="1">
      <alignment horizontal="center" shrinkToFit="0" vertical="bottom" wrapText="0"/>
    </xf>
    <xf borderId="46" fillId="0" fontId="9" numFmtId="0" xfId="0" applyAlignment="1" applyBorder="1" applyFont="1">
      <alignment horizontal="center" shrinkToFit="0" vertical="center" wrapText="0"/>
    </xf>
    <xf borderId="47" fillId="0" fontId="9" numFmtId="0" xfId="0" applyAlignment="1" applyBorder="1" applyFont="1">
      <alignment horizontal="center" shrinkToFit="0" vertical="bottom" wrapText="0"/>
    </xf>
    <xf borderId="48" fillId="0" fontId="6" numFmtId="0" xfId="0" applyBorder="1" applyFont="1"/>
    <xf borderId="49" fillId="0" fontId="6" numFmtId="0" xfId="0" applyBorder="1" applyFont="1"/>
    <xf borderId="50" fillId="0" fontId="6" numFmtId="0" xfId="0" applyBorder="1" applyFont="1"/>
    <xf borderId="51" fillId="0" fontId="9" numFmtId="0" xfId="0" applyAlignment="1" applyBorder="1" applyFont="1">
      <alignment horizontal="center" shrinkToFit="0" vertical="bottom" wrapText="0"/>
    </xf>
    <xf borderId="52" fillId="0" fontId="6" numFmtId="0" xfId="0" applyBorder="1" applyFont="1"/>
    <xf borderId="53" fillId="0" fontId="6" numFmtId="0" xfId="0" applyBorder="1" applyFont="1"/>
    <xf borderId="39" fillId="0" fontId="1" numFmtId="20" xfId="0" applyAlignment="1" applyBorder="1" applyFont="1" applyNumberFormat="1">
      <alignment horizontal="right" shrinkToFit="0" vertical="bottom" wrapText="0"/>
    </xf>
    <xf borderId="39" fillId="0" fontId="10" numFmtId="20" xfId="0" applyAlignment="1" applyBorder="1" applyFont="1" applyNumberFormat="1">
      <alignment horizontal="left"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1504950</xdr:colOff>
      <xdr:row>9</xdr:row>
      <xdr:rowOff>0</xdr:rowOff>
    </xdr:from>
    <xdr:ext cx="847725" cy="476250"/>
    <xdr:grpSp>
      <xdr:nvGrpSpPr>
        <xdr:cNvPr id="2" name="Shape 2"/>
        <xdr:cNvGrpSpPr/>
      </xdr:nvGrpSpPr>
      <xdr:grpSpPr>
        <a:xfrm>
          <a:off x="4936425" y="3551400"/>
          <a:ext cx="819150" cy="457200"/>
          <a:chOff x="4936425" y="3551400"/>
          <a:chExt cx="819150" cy="457200"/>
        </a:xfrm>
      </xdr:grpSpPr>
      <xdr:cxnSp>
        <xdr:nvCxnSpPr>
          <xdr:cNvPr id="3" name="Shape 3"/>
          <xdr:cNvCxnSpPr/>
        </xdr:nvCxnSpPr>
        <xdr:spPr>
          <a:xfrm flipH="1">
            <a:off x="4936425" y="3551400"/>
            <a:ext cx="819150" cy="4572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9</xdr:row>
      <xdr:rowOff>0</xdr:rowOff>
    </xdr:from>
    <xdr:ext cx="1657350" cy="990600"/>
    <xdr:grpSp>
      <xdr:nvGrpSpPr>
        <xdr:cNvPr id="2" name="Shape 2"/>
        <xdr:cNvGrpSpPr/>
      </xdr:nvGrpSpPr>
      <xdr:grpSpPr>
        <a:xfrm>
          <a:off x="4526850" y="3294225"/>
          <a:ext cx="1638300" cy="971550"/>
          <a:chOff x="4526850" y="3294225"/>
          <a:chExt cx="1638300" cy="971550"/>
        </a:xfrm>
      </xdr:grpSpPr>
      <xdr:cxnSp>
        <xdr:nvCxnSpPr>
          <xdr:cNvPr id="4" name="Shape 4"/>
          <xdr:cNvCxnSpPr/>
        </xdr:nvCxnSpPr>
        <xdr:spPr>
          <a:xfrm flipH="1">
            <a:off x="4526850" y="3294225"/>
            <a:ext cx="16383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15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18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21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-9525</xdr:colOff>
      <xdr:row>24</xdr:row>
      <xdr:rowOff>0</xdr:rowOff>
    </xdr:from>
    <xdr:ext cx="1657350" cy="971550"/>
    <xdr:grpSp>
      <xdr:nvGrpSpPr>
        <xdr:cNvPr id="2" name="Shape 2"/>
        <xdr:cNvGrpSpPr/>
      </xdr:nvGrpSpPr>
      <xdr:grpSpPr>
        <a:xfrm>
          <a:off x="4526850" y="3303750"/>
          <a:ext cx="1638300" cy="952500"/>
          <a:chOff x="4526850" y="3303750"/>
          <a:chExt cx="1638300" cy="952500"/>
        </a:xfrm>
      </xdr:grpSpPr>
      <xdr:cxnSp>
        <xdr:nvCxnSpPr>
          <xdr:cNvPr id="6" name="Shape 6"/>
          <xdr:cNvCxnSpPr/>
        </xdr:nvCxnSpPr>
        <xdr:spPr>
          <a:xfrm flipH="1">
            <a:off x="4526850" y="3303750"/>
            <a:ext cx="1638300" cy="9525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-9525</xdr:colOff>
      <xdr:row>27</xdr:row>
      <xdr:rowOff>0</xdr:rowOff>
    </xdr:from>
    <xdr:ext cx="1657350" cy="962025"/>
    <xdr:grpSp>
      <xdr:nvGrpSpPr>
        <xdr:cNvPr id="2" name="Shape 2"/>
        <xdr:cNvGrpSpPr/>
      </xdr:nvGrpSpPr>
      <xdr:grpSpPr>
        <a:xfrm>
          <a:off x="4526850" y="3308513"/>
          <a:ext cx="1638300" cy="942975"/>
          <a:chOff x="4526850" y="3308513"/>
          <a:chExt cx="1638300" cy="942975"/>
        </a:xfrm>
      </xdr:grpSpPr>
      <xdr:cxnSp>
        <xdr:nvCxnSpPr>
          <xdr:cNvPr id="7" name="Shape 7"/>
          <xdr:cNvCxnSpPr/>
        </xdr:nvCxnSpPr>
        <xdr:spPr>
          <a:xfrm flipH="1">
            <a:off x="4526850" y="3308513"/>
            <a:ext cx="1638300" cy="94297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-9525</xdr:colOff>
      <xdr:row>33</xdr:row>
      <xdr:rowOff>0</xdr:rowOff>
    </xdr:from>
    <xdr:ext cx="1657350" cy="962025"/>
    <xdr:grpSp>
      <xdr:nvGrpSpPr>
        <xdr:cNvPr id="2" name="Shape 2"/>
        <xdr:cNvGrpSpPr/>
      </xdr:nvGrpSpPr>
      <xdr:grpSpPr>
        <a:xfrm>
          <a:off x="4526850" y="3308513"/>
          <a:ext cx="1638300" cy="942975"/>
          <a:chOff x="4526850" y="3308513"/>
          <a:chExt cx="1638300" cy="942975"/>
        </a:xfrm>
      </xdr:grpSpPr>
      <xdr:cxnSp>
        <xdr:nvCxnSpPr>
          <xdr:cNvPr id="7" name="Shape 7"/>
          <xdr:cNvCxnSpPr/>
        </xdr:nvCxnSpPr>
        <xdr:spPr>
          <a:xfrm flipH="1">
            <a:off x="4526850" y="3308513"/>
            <a:ext cx="1638300" cy="94297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-9525</xdr:colOff>
      <xdr:row>39</xdr:row>
      <xdr:rowOff>0</xdr:rowOff>
    </xdr:from>
    <xdr:ext cx="1657350" cy="981075"/>
    <xdr:grpSp>
      <xdr:nvGrpSpPr>
        <xdr:cNvPr id="2" name="Shape 2"/>
        <xdr:cNvGrpSpPr/>
      </xdr:nvGrpSpPr>
      <xdr:grpSpPr>
        <a:xfrm>
          <a:off x="4526850" y="3298988"/>
          <a:ext cx="1638300" cy="962025"/>
          <a:chOff x="4526850" y="3298988"/>
          <a:chExt cx="1638300" cy="962025"/>
        </a:xfrm>
      </xdr:grpSpPr>
      <xdr:cxnSp>
        <xdr:nvCxnSpPr>
          <xdr:cNvPr id="8" name="Shape 8"/>
          <xdr:cNvCxnSpPr/>
        </xdr:nvCxnSpPr>
        <xdr:spPr>
          <a:xfrm flipH="1">
            <a:off x="4526850" y="3298988"/>
            <a:ext cx="163830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42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45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51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4225"/>
          <a:ext cx="1619250" cy="971550"/>
          <a:chOff x="4536375" y="3294225"/>
          <a:chExt cx="1619250" cy="971550"/>
        </a:xfrm>
      </xdr:grpSpPr>
      <xdr:cxnSp>
        <xdr:nvCxnSpPr>
          <xdr:cNvPr id="9" name="Shape 9"/>
          <xdr:cNvCxnSpPr/>
        </xdr:nvCxnSpPr>
        <xdr:spPr>
          <a:xfrm flipH="1">
            <a:off x="4536375" y="3294225"/>
            <a:ext cx="161925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54</xdr:row>
      <xdr:rowOff>0</xdr:rowOff>
    </xdr:from>
    <xdr:ext cx="1647825" cy="981075"/>
    <xdr:grpSp>
      <xdr:nvGrpSpPr>
        <xdr:cNvPr id="2" name="Shape 2"/>
        <xdr:cNvGrpSpPr/>
      </xdr:nvGrpSpPr>
      <xdr:grpSpPr>
        <a:xfrm>
          <a:off x="4536375" y="3298988"/>
          <a:ext cx="1619250" cy="962025"/>
          <a:chOff x="4536375" y="3298988"/>
          <a:chExt cx="1619250" cy="962025"/>
        </a:xfrm>
      </xdr:grpSpPr>
      <xdr:cxnSp>
        <xdr:nvCxnSpPr>
          <xdr:cNvPr id="5" name="Shape 5"/>
          <xdr:cNvCxnSpPr/>
        </xdr:nvCxnSpPr>
        <xdr:spPr>
          <a:xfrm flipH="1">
            <a:off x="4536375" y="3298988"/>
            <a:ext cx="161925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1485900</xdr:colOff>
      <xdr:row>12</xdr:row>
      <xdr:rowOff>0</xdr:rowOff>
    </xdr:from>
    <xdr:ext cx="1676400" cy="990600"/>
    <xdr:grpSp>
      <xdr:nvGrpSpPr>
        <xdr:cNvPr id="2" name="Shape 2"/>
        <xdr:cNvGrpSpPr/>
      </xdr:nvGrpSpPr>
      <xdr:grpSpPr>
        <a:xfrm>
          <a:off x="4517325" y="3294225"/>
          <a:ext cx="1657350" cy="971550"/>
          <a:chOff x="4517325" y="3294225"/>
          <a:chExt cx="1657350" cy="971550"/>
        </a:xfrm>
      </xdr:grpSpPr>
      <xdr:cxnSp>
        <xdr:nvCxnSpPr>
          <xdr:cNvPr id="10" name="Shape 10"/>
          <xdr:cNvCxnSpPr/>
        </xdr:nvCxnSpPr>
        <xdr:spPr>
          <a:xfrm flipH="1">
            <a:off x="4517325" y="3294225"/>
            <a:ext cx="165735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29</xdr:row>
      <xdr:rowOff>133350</xdr:rowOff>
    </xdr:from>
    <xdr:ext cx="1657350" cy="971550"/>
    <xdr:grpSp>
      <xdr:nvGrpSpPr>
        <xdr:cNvPr id="2" name="Shape 2"/>
        <xdr:cNvGrpSpPr/>
      </xdr:nvGrpSpPr>
      <xdr:grpSpPr>
        <a:xfrm>
          <a:off x="4526850" y="3298988"/>
          <a:ext cx="1638300" cy="962025"/>
          <a:chOff x="4526850" y="3298988"/>
          <a:chExt cx="1638300" cy="962025"/>
        </a:xfrm>
      </xdr:grpSpPr>
      <xdr:cxnSp>
        <xdr:nvCxnSpPr>
          <xdr:cNvPr id="8" name="Shape 8"/>
          <xdr:cNvCxnSpPr/>
        </xdr:nvCxnSpPr>
        <xdr:spPr>
          <a:xfrm flipH="1">
            <a:off x="4526850" y="3298988"/>
            <a:ext cx="163830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-9525</xdr:colOff>
      <xdr:row>60</xdr:row>
      <xdr:rowOff>0</xdr:rowOff>
    </xdr:from>
    <xdr:ext cx="838200" cy="495300"/>
    <xdr:grpSp>
      <xdr:nvGrpSpPr>
        <xdr:cNvPr id="2" name="Shape 2"/>
        <xdr:cNvGrpSpPr/>
      </xdr:nvGrpSpPr>
      <xdr:grpSpPr>
        <a:xfrm>
          <a:off x="4936425" y="3541875"/>
          <a:ext cx="819150" cy="476250"/>
          <a:chOff x="4936425" y="3541875"/>
          <a:chExt cx="819150" cy="476250"/>
        </a:xfrm>
      </xdr:grpSpPr>
      <xdr:cxnSp>
        <xdr:nvCxnSpPr>
          <xdr:cNvPr id="11" name="Shape 11"/>
          <xdr:cNvCxnSpPr/>
        </xdr:nvCxnSpPr>
        <xdr:spPr>
          <a:xfrm flipH="1">
            <a:off x="4936425" y="3541875"/>
            <a:ext cx="819150" cy="4762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57</xdr:row>
      <xdr:rowOff>0</xdr:rowOff>
    </xdr:from>
    <xdr:ext cx="1647825" cy="962025"/>
    <xdr:grpSp>
      <xdr:nvGrpSpPr>
        <xdr:cNvPr id="2" name="Shape 2"/>
        <xdr:cNvGrpSpPr/>
      </xdr:nvGrpSpPr>
      <xdr:grpSpPr>
        <a:xfrm>
          <a:off x="4536375" y="3308513"/>
          <a:ext cx="1619250" cy="942975"/>
          <a:chOff x="4536375" y="3308513"/>
          <a:chExt cx="1619250" cy="942975"/>
        </a:xfrm>
      </xdr:grpSpPr>
      <xdr:cxnSp>
        <xdr:nvCxnSpPr>
          <xdr:cNvPr id="12" name="Shape 12"/>
          <xdr:cNvCxnSpPr/>
        </xdr:nvCxnSpPr>
        <xdr:spPr>
          <a:xfrm flipH="1">
            <a:off x="4536375" y="3308513"/>
            <a:ext cx="1619250" cy="94297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1495425</xdr:colOff>
      <xdr:row>36</xdr:row>
      <xdr:rowOff>0</xdr:rowOff>
    </xdr:from>
    <xdr:ext cx="1676400" cy="962025"/>
    <xdr:grpSp>
      <xdr:nvGrpSpPr>
        <xdr:cNvPr id="2" name="Shape 2"/>
        <xdr:cNvGrpSpPr/>
      </xdr:nvGrpSpPr>
      <xdr:grpSpPr>
        <a:xfrm>
          <a:off x="4517325" y="3308513"/>
          <a:ext cx="1657350" cy="942975"/>
          <a:chOff x="4517325" y="3308513"/>
          <a:chExt cx="1657350" cy="942975"/>
        </a:xfrm>
      </xdr:grpSpPr>
      <xdr:cxnSp>
        <xdr:nvCxnSpPr>
          <xdr:cNvPr id="13" name="Shape 13"/>
          <xdr:cNvCxnSpPr/>
        </xdr:nvCxnSpPr>
        <xdr:spPr>
          <a:xfrm flipH="1">
            <a:off x="4517325" y="3308513"/>
            <a:ext cx="1657350" cy="94297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1485900</xdr:colOff>
      <xdr:row>48</xdr:row>
      <xdr:rowOff>0</xdr:rowOff>
    </xdr:from>
    <xdr:ext cx="1666875" cy="971550"/>
    <xdr:grpSp>
      <xdr:nvGrpSpPr>
        <xdr:cNvPr id="2" name="Shape 2"/>
        <xdr:cNvGrpSpPr/>
      </xdr:nvGrpSpPr>
      <xdr:grpSpPr>
        <a:xfrm>
          <a:off x="4522088" y="3303750"/>
          <a:ext cx="1647825" cy="952500"/>
          <a:chOff x="4522088" y="3303750"/>
          <a:chExt cx="1647825" cy="952500"/>
        </a:xfrm>
      </xdr:grpSpPr>
      <xdr:cxnSp>
        <xdr:nvCxnSpPr>
          <xdr:cNvPr id="14" name="Shape 14"/>
          <xdr:cNvCxnSpPr/>
        </xdr:nvCxnSpPr>
        <xdr:spPr>
          <a:xfrm flipH="1">
            <a:off x="4522088" y="3303750"/>
            <a:ext cx="1647825" cy="9525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1276350</xdr:colOff>
      <xdr:row>9</xdr:row>
      <xdr:rowOff>0</xdr:rowOff>
    </xdr:from>
    <xdr:ext cx="885825" cy="476250"/>
    <xdr:grpSp>
      <xdr:nvGrpSpPr>
        <xdr:cNvPr id="2" name="Shape 2"/>
        <xdr:cNvGrpSpPr/>
      </xdr:nvGrpSpPr>
      <xdr:grpSpPr>
        <a:xfrm>
          <a:off x="4917375" y="3551400"/>
          <a:ext cx="857250" cy="457200"/>
          <a:chOff x="4917375" y="3551400"/>
          <a:chExt cx="857250" cy="457200"/>
        </a:xfrm>
      </xdr:grpSpPr>
      <xdr:cxnSp>
        <xdr:nvCxnSpPr>
          <xdr:cNvPr id="15" name="Shape 15"/>
          <xdr:cNvCxnSpPr/>
        </xdr:nvCxnSpPr>
        <xdr:spPr>
          <a:xfrm flipH="1">
            <a:off x="4917375" y="3551400"/>
            <a:ext cx="857250" cy="4572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15</xdr:row>
      <xdr:rowOff>0</xdr:rowOff>
    </xdr:from>
    <xdr:ext cx="1724025" cy="990600"/>
    <xdr:grpSp>
      <xdr:nvGrpSpPr>
        <xdr:cNvPr id="2" name="Shape 2"/>
        <xdr:cNvGrpSpPr/>
      </xdr:nvGrpSpPr>
      <xdr:grpSpPr>
        <a:xfrm>
          <a:off x="4493513" y="3294225"/>
          <a:ext cx="1704975" cy="971550"/>
          <a:chOff x="4493513" y="3294225"/>
          <a:chExt cx="1704975" cy="971550"/>
        </a:xfrm>
      </xdr:grpSpPr>
      <xdr:cxnSp>
        <xdr:nvCxnSpPr>
          <xdr:cNvPr id="16" name="Shape 16"/>
          <xdr:cNvCxnSpPr/>
        </xdr:nvCxnSpPr>
        <xdr:spPr>
          <a:xfrm flipH="1">
            <a:off x="4493513" y="3294225"/>
            <a:ext cx="1704975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18</xdr:row>
      <xdr:rowOff>0</xdr:rowOff>
    </xdr:from>
    <xdr:ext cx="1724025" cy="981075"/>
    <xdr:grpSp>
      <xdr:nvGrpSpPr>
        <xdr:cNvPr id="2" name="Shape 2"/>
        <xdr:cNvGrpSpPr/>
      </xdr:nvGrpSpPr>
      <xdr:grpSpPr>
        <a:xfrm>
          <a:off x="4493513" y="3298988"/>
          <a:ext cx="1704975" cy="962025"/>
          <a:chOff x="4493513" y="3298988"/>
          <a:chExt cx="1704975" cy="962025"/>
        </a:xfrm>
      </xdr:grpSpPr>
      <xdr:cxnSp>
        <xdr:nvCxnSpPr>
          <xdr:cNvPr id="17" name="Shape 17"/>
          <xdr:cNvCxnSpPr/>
        </xdr:nvCxnSpPr>
        <xdr:spPr>
          <a:xfrm flipH="1">
            <a:off x="4493513" y="3298988"/>
            <a:ext cx="1704975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21</xdr:row>
      <xdr:rowOff>0</xdr:rowOff>
    </xdr:from>
    <xdr:ext cx="1743075" cy="981075"/>
    <xdr:grpSp>
      <xdr:nvGrpSpPr>
        <xdr:cNvPr id="2" name="Shape 2"/>
        <xdr:cNvGrpSpPr/>
      </xdr:nvGrpSpPr>
      <xdr:grpSpPr>
        <a:xfrm>
          <a:off x="4488750" y="3298988"/>
          <a:ext cx="1714500" cy="962025"/>
          <a:chOff x="4488750" y="3298988"/>
          <a:chExt cx="1714500" cy="962025"/>
        </a:xfrm>
      </xdr:grpSpPr>
      <xdr:cxnSp>
        <xdr:nvCxnSpPr>
          <xdr:cNvPr id="18" name="Shape 18"/>
          <xdr:cNvCxnSpPr/>
        </xdr:nvCxnSpPr>
        <xdr:spPr>
          <a:xfrm flipH="1">
            <a:off x="4488750" y="3298988"/>
            <a:ext cx="171450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24</xdr:row>
      <xdr:rowOff>0</xdr:rowOff>
    </xdr:from>
    <xdr:ext cx="1724025" cy="971550"/>
    <xdr:grpSp>
      <xdr:nvGrpSpPr>
        <xdr:cNvPr id="2" name="Shape 2"/>
        <xdr:cNvGrpSpPr/>
      </xdr:nvGrpSpPr>
      <xdr:grpSpPr>
        <a:xfrm>
          <a:off x="4493513" y="3303750"/>
          <a:ext cx="1704975" cy="952500"/>
          <a:chOff x="4493513" y="3303750"/>
          <a:chExt cx="1704975" cy="952500"/>
        </a:xfrm>
      </xdr:grpSpPr>
      <xdr:cxnSp>
        <xdr:nvCxnSpPr>
          <xdr:cNvPr id="19" name="Shape 19"/>
          <xdr:cNvCxnSpPr/>
        </xdr:nvCxnSpPr>
        <xdr:spPr>
          <a:xfrm flipH="1">
            <a:off x="4493513" y="3303750"/>
            <a:ext cx="1704975" cy="9525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30</xdr:row>
      <xdr:rowOff>0</xdr:rowOff>
    </xdr:from>
    <xdr:ext cx="1724025" cy="971550"/>
    <xdr:grpSp>
      <xdr:nvGrpSpPr>
        <xdr:cNvPr id="2" name="Shape 2"/>
        <xdr:cNvGrpSpPr/>
      </xdr:nvGrpSpPr>
      <xdr:grpSpPr>
        <a:xfrm>
          <a:off x="4498275" y="3303750"/>
          <a:ext cx="1695450" cy="952500"/>
          <a:chOff x="4498275" y="3303750"/>
          <a:chExt cx="1695450" cy="952500"/>
        </a:xfrm>
      </xdr:grpSpPr>
      <xdr:cxnSp>
        <xdr:nvCxnSpPr>
          <xdr:cNvPr id="20" name="Shape 20"/>
          <xdr:cNvCxnSpPr/>
        </xdr:nvCxnSpPr>
        <xdr:spPr>
          <a:xfrm flipH="1">
            <a:off x="4498275" y="3303750"/>
            <a:ext cx="1695450" cy="9525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33</xdr:row>
      <xdr:rowOff>0</xdr:rowOff>
    </xdr:from>
    <xdr:ext cx="1743075" cy="990600"/>
    <xdr:grpSp>
      <xdr:nvGrpSpPr>
        <xdr:cNvPr id="2" name="Shape 2"/>
        <xdr:cNvGrpSpPr/>
      </xdr:nvGrpSpPr>
      <xdr:grpSpPr>
        <a:xfrm>
          <a:off x="4488750" y="3294225"/>
          <a:ext cx="1714500" cy="971550"/>
          <a:chOff x="4488750" y="3294225"/>
          <a:chExt cx="1714500" cy="971550"/>
        </a:xfrm>
      </xdr:grpSpPr>
      <xdr:cxnSp>
        <xdr:nvCxnSpPr>
          <xdr:cNvPr id="21" name="Shape 21"/>
          <xdr:cNvCxnSpPr/>
        </xdr:nvCxnSpPr>
        <xdr:spPr>
          <a:xfrm flipH="1">
            <a:off x="4488750" y="3294225"/>
            <a:ext cx="17145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39</xdr:row>
      <xdr:rowOff>0</xdr:rowOff>
    </xdr:from>
    <xdr:ext cx="1743075" cy="1000125"/>
    <xdr:grpSp>
      <xdr:nvGrpSpPr>
        <xdr:cNvPr id="2" name="Shape 2"/>
        <xdr:cNvGrpSpPr/>
      </xdr:nvGrpSpPr>
      <xdr:grpSpPr>
        <a:xfrm>
          <a:off x="4488750" y="3294225"/>
          <a:ext cx="1714500" cy="971550"/>
          <a:chOff x="4488750" y="3294225"/>
          <a:chExt cx="1714500" cy="971550"/>
        </a:xfrm>
      </xdr:grpSpPr>
      <xdr:cxnSp>
        <xdr:nvCxnSpPr>
          <xdr:cNvPr id="21" name="Shape 21"/>
          <xdr:cNvCxnSpPr/>
        </xdr:nvCxnSpPr>
        <xdr:spPr>
          <a:xfrm flipH="1">
            <a:off x="4488750" y="3294225"/>
            <a:ext cx="17145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42</xdr:row>
      <xdr:rowOff>0</xdr:rowOff>
    </xdr:from>
    <xdr:ext cx="1743075" cy="981075"/>
    <xdr:grpSp>
      <xdr:nvGrpSpPr>
        <xdr:cNvPr id="2" name="Shape 2"/>
        <xdr:cNvGrpSpPr/>
      </xdr:nvGrpSpPr>
      <xdr:grpSpPr>
        <a:xfrm>
          <a:off x="4488750" y="3298988"/>
          <a:ext cx="1714500" cy="962025"/>
          <a:chOff x="4488750" y="3298988"/>
          <a:chExt cx="1714500" cy="962025"/>
        </a:xfrm>
      </xdr:grpSpPr>
      <xdr:cxnSp>
        <xdr:nvCxnSpPr>
          <xdr:cNvPr id="18" name="Shape 18"/>
          <xdr:cNvCxnSpPr/>
        </xdr:nvCxnSpPr>
        <xdr:spPr>
          <a:xfrm flipH="1">
            <a:off x="4488750" y="3298988"/>
            <a:ext cx="171450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45</xdr:row>
      <xdr:rowOff>0</xdr:rowOff>
    </xdr:from>
    <xdr:ext cx="1743075" cy="990600"/>
    <xdr:grpSp>
      <xdr:nvGrpSpPr>
        <xdr:cNvPr id="2" name="Shape 2"/>
        <xdr:cNvGrpSpPr/>
      </xdr:nvGrpSpPr>
      <xdr:grpSpPr>
        <a:xfrm>
          <a:off x="4488750" y="3294225"/>
          <a:ext cx="1714500" cy="971550"/>
          <a:chOff x="4488750" y="3294225"/>
          <a:chExt cx="1714500" cy="971550"/>
        </a:xfrm>
      </xdr:grpSpPr>
      <xdr:cxnSp>
        <xdr:nvCxnSpPr>
          <xdr:cNvPr id="21" name="Shape 21"/>
          <xdr:cNvCxnSpPr/>
        </xdr:nvCxnSpPr>
        <xdr:spPr>
          <a:xfrm flipH="1">
            <a:off x="4488750" y="3294225"/>
            <a:ext cx="17145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51</xdr:row>
      <xdr:rowOff>0</xdr:rowOff>
    </xdr:from>
    <xdr:ext cx="1743075" cy="981075"/>
    <xdr:grpSp>
      <xdr:nvGrpSpPr>
        <xdr:cNvPr id="2" name="Shape 2"/>
        <xdr:cNvGrpSpPr/>
      </xdr:nvGrpSpPr>
      <xdr:grpSpPr>
        <a:xfrm>
          <a:off x="4488750" y="3294225"/>
          <a:ext cx="1714500" cy="971550"/>
          <a:chOff x="4488750" y="3294225"/>
          <a:chExt cx="1714500" cy="971550"/>
        </a:xfrm>
      </xdr:grpSpPr>
      <xdr:cxnSp>
        <xdr:nvCxnSpPr>
          <xdr:cNvPr id="21" name="Shape 21"/>
          <xdr:cNvCxnSpPr/>
        </xdr:nvCxnSpPr>
        <xdr:spPr>
          <a:xfrm flipH="1">
            <a:off x="4488750" y="3294225"/>
            <a:ext cx="17145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54</xdr:row>
      <xdr:rowOff>0</xdr:rowOff>
    </xdr:from>
    <xdr:ext cx="1743075" cy="981075"/>
    <xdr:grpSp>
      <xdr:nvGrpSpPr>
        <xdr:cNvPr id="2" name="Shape 2"/>
        <xdr:cNvGrpSpPr/>
      </xdr:nvGrpSpPr>
      <xdr:grpSpPr>
        <a:xfrm>
          <a:off x="4488750" y="3298988"/>
          <a:ext cx="1714500" cy="962025"/>
          <a:chOff x="4488750" y="3298988"/>
          <a:chExt cx="1714500" cy="962025"/>
        </a:xfrm>
      </xdr:grpSpPr>
      <xdr:cxnSp>
        <xdr:nvCxnSpPr>
          <xdr:cNvPr id="18" name="Shape 18"/>
          <xdr:cNvCxnSpPr/>
        </xdr:nvCxnSpPr>
        <xdr:spPr>
          <a:xfrm flipH="1">
            <a:off x="4488750" y="3298988"/>
            <a:ext cx="1714500" cy="962025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11</xdr:row>
      <xdr:rowOff>123825</xdr:rowOff>
    </xdr:from>
    <xdr:ext cx="1724025" cy="990600"/>
    <xdr:grpSp>
      <xdr:nvGrpSpPr>
        <xdr:cNvPr id="2" name="Shape 2"/>
        <xdr:cNvGrpSpPr/>
      </xdr:nvGrpSpPr>
      <xdr:grpSpPr>
        <a:xfrm>
          <a:off x="4493513" y="3294225"/>
          <a:ext cx="1704975" cy="971550"/>
          <a:chOff x="4493513" y="3294225"/>
          <a:chExt cx="1704975" cy="971550"/>
        </a:xfrm>
      </xdr:grpSpPr>
      <xdr:cxnSp>
        <xdr:nvCxnSpPr>
          <xdr:cNvPr id="16" name="Shape 16"/>
          <xdr:cNvCxnSpPr/>
        </xdr:nvCxnSpPr>
        <xdr:spPr>
          <a:xfrm flipH="1">
            <a:off x="4493513" y="3294225"/>
            <a:ext cx="1704975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1276350</xdr:colOff>
      <xdr:row>9</xdr:row>
      <xdr:rowOff>-9525</xdr:rowOff>
    </xdr:from>
    <xdr:ext cx="1733550" cy="990600"/>
    <xdr:grpSp>
      <xdr:nvGrpSpPr>
        <xdr:cNvPr id="2" name="Shape 2"/>
        <xdr:cNvGrpSpPr/>
      </xdr:nvGrpSpPr>
      <xdr:grpSpPr>
        <a:xfrm>
          <a:off x="4493513" y="3294225"/>
          <a:ext cx="1704975" cy="971550"/>
          <a:chOff x="4493513" y="3294225"/>
          <a:chExt cx="1704975" cy="971550"/>
        </a:xfrm>
      </xdr:grpSpPr>
      <xdr:cxnSp>
        <xdr:nvCxnSpPr>
          <xdr:cNvPr id="16" name="Shape 16"/>
          <xdr:cNvCxnSpPr/>
        </xdr:nvCxnSpPr>
        <xdr:spPr>
          <a:xfrm flipH="1">
            <a:off x="4493513" y="3294225"/>
            <a:ext cx="1704975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1266825</xdr:colOff>
      <xdr:row>27</xdr:row>
      <xdr:rowOff>0</xdr:rowOff>
    </xdr:from>
    <xdr:ext cx="1733550" cy="952500"/>
    <xdr:grpSp>
      <xdr:nvGrpSpPr>
        <xdr:cNvPr id="2" name="Shape 2"/>
        <xdr:cNvGrpSpPr/>
      </xdr:nvGrpSpPr>
      <xdr:grpSpPr>
        <a:xfrm>
          <a:off x="4493513" y="3313275"/>
          <a:ext cx="1704975" cy="933450"/>
          <a:chOff x="4493513" y="3313275"/>
          <a:chExt cx="1704975" cy="933450"/>
        </a:xfrm>
      </xdr:grpSpPr>
      <xdr:cxnSp>
        <xdr:nvCxnSpPr>
          <xdr:cNvPr id="22" name="Shape 22"/>
          <xdr:cNvCxnSpPr/>
        </xdr:nvCxnSpPr>
        <xdr:spPr>
          <a:xfrm flipH="1">
            <a:off x="4493513" y="3313275"/>
            <a:ext cx="1704975" cy="9334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-9525</xdr:colOff>
      <xdr:row>60</xdr:row>
      <xdr:rowOff>0</xdr:rowOff>
    </xdr:from>
    <xdr:ext cx="876300" cy="495300"/>
    <xdr:grpSp>
      <xdr:nvGrpSpPr>
        <xdr:cNvPr id="2" name="Shape 2"/>
        <xdr:cNvGrpSpPr/>
      </xdr:nvGrpSpPr>
      <xdr:grpSpPr>
        <a:xfrm>
          <a:off x="4917375" y="3541875"/>
          <a:ext cx="857250" cy="476250"/>
          <a:chOff x="4917375" y="3541875"/>
          <a:chExt cx="857250" cy="476250"/>
        </a:xfrm>
      </xdr:grpSpPr>
      <xdr:cxnSp>
        <xdr:nvCxnSpPr>
          <xdr:cNvPr id="23" name="Shape 23"/>
          <xdr:cNvCxnSpPr/>
        </xdr:nvCxnSpPr>
        <xdr:spPr>
          <a:xfrm flipH="1">
            <a:off x="4917375" y="3541875"/>
            <a:ext cx="857250" cy="4762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1266825</xdr:colOff>
      <xdr:row>57</xdr:row>
      <xdr:rowOff>0</xdr:rowOff>
    </xdr:from>
    <xdr:ext cx="1752600" cy="971550"/>
    <xdr:grpSp>
      <xdr:nvGrpSpPr>
        <xdr:cNvPr id="2" name="Shape 2"/>
        <xdr:cNvGrpSpPr/>
      </xdr:nvGrpSpPr>
      <xdr:grpSpPr>
        <a:xfrm>
          <a:off x="4479225" y="3303750"/>
          <a:ext cx="1733550" cy="952500"/>
          <a:chOff x="4479225" y="3303750"/>
          <a:chExt cx="1733550" cy="952500"/>
        </a:xfrm>
      </xdr:grpSpPr>
      <xdr:cxnSp>
        <xdr:nvCxnSpPr>
          <xdr:cNvPr id="24" name="Shape 24"/>
          <xdr:cNvCxnSpPr/>
        </xdr:nvCxnSpPr>
        <xdr:spPr>
          <a:xfrm flipH="1">
            <a:off x="4479225" y="3303750"/>
            <a:ext cx="1733550" cy="95250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5</xdr:col>
      <xdr:colOff>0</xdr:colOff>
      <xdr:row>35</xdr:row>
      <xdr:rowOff>142875</xdr:rowOff>
    </xdr:from>
    <xdr:ext cx="1724025" cy="990600"/>
    <xdr:grpSp>
      <xdr:nvGrpSpPr>
        <xdr:cNvPr id="2" name="Shape 2"/>
        <xdr:cNvGrpSpPr/>
      </xdr:nvGrpSpPr>
      <xdr:grpSpPr>
        <a:xfrm>
          <a:off x="4493513" y="3294225"/>
          <a:ext cx="1704975" cy="971550"/>
          <a:chOff x="4493513" y="3294225"/>
          <a:chExt cx="1704975" cy="971550"/>
        </a:xfrm>
      </xdr:grpSpPr>
      <xdr:cxnSp>
        <xdr:nvCxnSpPr>
          <xdr:cNvPr id="16" name="Shape 16"/>
          <xdr:cNvCxnSpPr/>
        </xdr:nvCxnSpPr>
        <xdr:spPr>
          <a:xfrm flipH="1">
            <a:off x="4493513" y="3294225"/>
            <a:ext cx="1704975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4</xdr:col>
      <xdr:colOff>1257300</xdr:colOff>
      <xdr:row>48</xdr:row>
      <xdr:rowOff>0</xdr:rowOff>
    </xdr:from>
    <xdr:ext cx="1743075" cy="1000125"/>
    <xdr:grpSp>
      <xdr:nvGrpSpPr>
        <xdr:cNvPr id="2" name="Shape 2"/>
        <xdr:cNvGrpSpPr/>
      </xdr:nvGrpSpPr>
      <xdr:grpSpPr>
        <a:xfrm>
          <a:off x="4488750" y="3294225"/>
          <a:ext cx="1714500" cy="971550"/>
          <a:chOff x="4488750" y="3294225"/>
          <a:chExt cx="1714500" cy="971550"/>
        </a:xfrm>
      </xdr:grpSpPr>
      <xdr:cxnSp>
        <xdr:nvCxnSpPr>
          <xdr:cNvPr id="21" name="Shape 21"/>
          <xdr:cNvCxnSpPr/>
        </xdr:nvCxnSpPr>
        <xdr:spPr>
          <a:xfrm flipH="1">
            <a:off x="4488750" y="3294225"/>
            <a:ext cx="1714500" cy="971550"/>
          </a:xfrm>
          <a:prstGeom prst="straightConnector1">
            <a:avLst/>
          </a:prstGeom>
          <a:noFill/>
          <a:ln cap="sq" cmpd="sng" w="25550">
            <a:solidFill>
              <a:srgbClr val="00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14.13"/>
    <col customWidth="1" min="3" max="3" width="23.75"/>
    <col customWidth="1" min="4" max="4" width="23.13"/>
    <col customWidth="1" min="5" max="5" width="20.0"/>
    <col customWidth="1" min="6" max="9" width="5.38"/>
    <col customWidth="1" min="10" max="10" width="3.75"/>
    <col customWidth="1" min="11" max="11" width="10.88"/>
    <col customWidth="1" min="12" max="12" width="8.88"/>
    <col customWidth="1" min="13" max="13" width="5.88"/>
    <col customWidth="1" min="14" max="14" width="7.5"/>
    <col customWidth="1" min="15" max="26" width="8.0"/>
  </cols>
  <sheetData>
    <row r="1" ht="12.75" customHeight="1">
      <c r="A1" s="1"/>
      <c r="B1" s="2" t="s">
        <v>0</v>
      </c>
      <c r="J1" s="1"/>
    </row>
    <row r="2" ht="12.75" customHeight="1">
      <c r="A2" s="1"/>
      <c r="B2" s="2" t="s">
        <v>1</v>
      </c>
      <c r="J2" s="1"/>
    </row>
    <row r="3" ht="15.0" customHeight="1">
      <c r="A3" s="1"/>
      <c r="B3" s="3" t="s">
        <v>2</v>
      </c>
      <c r="J3" s="1"/>
    </row>
    <row r="4" ht="12.75" customHeight="1">
      <c r="A4" s="4"/>
      <c r="B4" s="2"/>
      <c r="C4" s="2"/>
      <c r="D4" s="2"/>
      <c r="E4" s="2"/>
      <c r="F4" s="2"/>
      <c r="G4" s="2"/>
      <c r="H4" s="2"/>
      <c r="I4" s="2"/>
      <c r="J4" s="1"/>
    </row>
    <row r="5" ht="20.25" customHeight="1">
      <c r="A5" s="1"/>
      <c r="B5" s="5" t="s">
        <v>3</v>
      </c>
      <c r="J5" s="1"/>
    </row>
    <row r="6" ht="15.0" customHeight="1">
      <c r="A6" s="1"/>
      <c r="B6" s="6" t="s">
        <v>4</v>
      </c>
      <c r="C6" s="7" t="s">
        <v>5</v>
      </c>
      <c r="D6" s="8"/>
      <c r="E6" s="6" t="s">
        <v>6</v>
      </c>
      <c r="F6" s="9">
        <v>46139.0</v>
      </c>
      <c r="J6" s="1"/>
    </row>
    <row r="7" ht="12.75" customHeight="1">
      <c r="A7" s="1"/>
      <c r="B7" s="6" t="s">
        <v>7</v>
      </c>
      <c r="C7" s="10" t="s">
        <v>8</v>
      </c>
      <c r="D7" s="8"/>
      <c r="J7" s="1"/>
    </row>
    <row r="8" ht="12.75" customHeight="1">
      <c r="A8" s="1"/>
      <c r="B8" s="6"/>
      <c r="C8" s="7" t="s">
        <v>9</v>
      </c>
      <c r="D8" s="8"/>
      <c r="J8" s="1"/>
    </row>
    <row r="9" ht="14.25" customHeight="1">
      <c r="A9" s="1"/>
      <c r="B9" s="11"/>
      <c r="C9" s="12" t="s">
        <v>10</v>
      </c>
      <c r="D9" s="12" t="s">
        <v>11</v>
      </c>
      <c r="E9" s="13" t="s">
        <v>12</v>
      </c>
      <c r="F9" s="14" t="s">
        <v>13</v>
      </c>
      <c r="G9" s="15"/>
      <c r="H9" s="16" t="s">
        <v>14</v>
      </c>
      <c r="I9" s="17"/>
      <c r="J9" s="1"/>
    </row>
    <row r="10" ht="12.75" customHeight="1">
      <c r="A10" s="1"/>
      <c r="B10" s="18" t="s">
        <v>15</v>
      </c>
      <c r="C10" s="19" t="s">
        <v>8</v>
      </c>
      <c r="D10" s="20"/>
      <c r="E10" s="21"/>
      <c r="F10" s="22">
        <f>IF($C10=$C$6,5,0)+IF($D10=$C$6,0,0)+IF($E10=$C$6,0,0)</f>
        <v>0</v>
      </c>
      <c r="G10" s="23"/>
      <c r="H10" s="24">
        <f>IF($C10=$C$7,5,0)+IF($D10=$C$7,0,0)+IF($E10=$C$7,0,0)</f>
        <v>5</v>
      </c>
      <c r="I10" s="25"/>
      <c r="J10" s="1"/>
    </row>
    <row r="11" ht="12.75" customHeight="1">
      <c r="A11" s="1"/>
      <c r="B11" s="26"/>
      <c r="C11" s="20"/>
      <c r="D11" s="20"/>
      <c r="E11" s="21"/>
      <c r="F11" s="27"/>
      <c r="G11" s="2"/>
      <c r="H11" s="28"/>
      <c r="I11" s="29"/>
      <c r="J11" s="1"/>
    </row>
    <row r="12" ht="12.75" customHeight="1">
      <c r="A12" s="1"/>
      <c r="B12" s="30" t="s">
        <v>16</v>
      </c>
      <c r="C12" s="31" t="s">
        <v>17</v>
      </c>
      <c r="D12" s="32"/>
      <c r="E12" s="33"/>
      <c r="F12" s="34"/>
      <c r="G12" s="35">
        <f>F10</f>
        <v>0</v>
      </c>
      <c r="H12" s="36"/>
      <c r="I12" s="37">
        <f>H10</f>
        <v>5</v>
      </c>
      <c r="J12" s="1"/>
    </row>
    <row r="13" ht="12.75" customHeight="1">
      <c r="A13" s="1"/>
      <c r="B13" s="18" t="s">
        <v>18</v>
      </c>
      <c r="C13" s="19" t="s">
        <v>8</v>
      </c>
      <c r="D13" s="19" t="s">
        <v>5</v>
      </c>
      <c r="E13" s="28"/>
      <c r="F13" s="27">
        <f>IF($C13=$C$6,5,0)+IF($D13=$C$6,3,0)+IF($E13=$C$6,1,0)</f>
        <v>3</v>
      </c>
      <c r="G13" s="38"/>
      <c r="H13" s="28">
        <f>IF($C13=$C$7,5,0)+IF($D13=$C$7,3,0)+IF($E13=$C$7,1,0)</f>
        <v>5</v>
      </c>
      <c r="I13" s="39"/>
      <c r="J13" s="1"/>
    </row>
    <row r="14" ht="12.75" customHeight="1">
      <c r="A14" s="1"/>
      <c r="B14" s="18"/>
      <c r="C14" s="19" t="s">
        <v>19</v>
      </c>
      <c r="D14" s="19" t="s">
        <v>20</v>
      </c>
      <c r="E14" s="28"/>
      <c r="F14" s="27"/>
      <c r="G14" s="38"/>
      <c r="H14" s="28"/>
      <c r="I14" s="39"/>
      <c r="J14" s="1"/>
    </row>
    <row r="15" ht="12.75" customHeight="1">
      <c r="A15" s="1"/>
      <c r="B15" s="40"/>
      <c r="C15" s="31">
        <v>15.1</v>
      </c>
      <c r="D15" s="31">
        <v>15.7</v>
      </c>
      <c r="E15" s="41"/>
      <c r="F15" s="34"/>
      <c r="G15" s="35">
        <f>F13+G12</f>
        <v>3</v>
      </c>
      <c r="H15" s="36"/>
      <c r="I15" s="37">
        <f>H13+I12</f>
        <v>10</v>
      </c>
      <c r="J15" s="1"/>
    </row>
    <row r="16" ht="12.75" customHeight="1">
      <c r="A16" s="1"/>
      <c r="B16" s="18" t="s">
        <v>21</v>
      </c>
      <c r="C16" s="19" t="s">
        <v>5</v>
      </c>
      <c r="D16" s="19" t="s">
        <v>5</v>
      </c>
      <c r="E16" s="42" t="s">
        <v>5</v>
      </c>
      <c r="F16" s="27">
        <f>IF($C16=$C$6,5,0)+IF($D16=$C$6,3,0)+IF($E16=$C$6,1,0)</f>
        <v>9</v>
      </c>
      <c r="G16" s="38"/>
      <c r="H16" s="28">
        <f>IF($C16=$C$7,5,0)+IF($D16=$C$7,3,0)+IF($E16=$C$7,1,0)</f>
        <v>0</v>
      </c>
      <c r="I16" s="39"/>
      <c r="J16" s="1"/>
      <c r="L16" s="43" t="s">
        <v>22</v>
      </c>
      <c r="M16" s="44"/>
      <c r="N16" s="17"/>
    </row>
    <row r="17" ht="12.75" customHeight="1">
      <c r="A17" s="1"/>
      <c r="B17" s="18"/>
      <c r="C17" s="19" t="s">
        <v>23</v>
      </c>
      <c r="D17" s="19" t="s">
        <v>24</v>
      </c>
      <c r="E17" s="42" t="s">
        <v>25</v>
      </c>
      <c r="F17" s="27"/>
      <c r="G17" s="38"/>
      <c r="H17" s="28"/>
      <c r="I17" s="39"/>
      <c r="J17" s="1"/>
      <c r="L17" s="45"/>
      <c r="M17" s="46" t="str">
        <f>F64</f>
        <v>GS</v>
      </c>
      <c r="N17" s="47" t="s">
        <v>26</v>
      </c>
    </row>
    <row r="18" ht="12.75" customHeight="1">
      <c r="A18" s="1"/>
      <c r="B18" s="40"/>
      <c r="C18" s="31">
        <v>11.2</v>
      </c>
      <c r="D18" s="31">
        <v>11.5</v>
      </c>
      <c r="E18" s="48">
        <v>11.7</v>
      </c>
      <c r="F18" s="34"/>
      <c r="G18" s="35">
        <f>F16+G15</f>
        <v>12</v>
      </c>
      <c r="H18" s="36"/>
      <c r="I18" s="37">
        <f>H16+I15</f>
        <v>10</v>
      </c>
      <c r="J18" s="1"/>
      <c r="L18" s="45" t="s">
        <v>27</v>
      </c>
      <c r="M18" s="46">
        <f>F10+F13+F16+F19+F25+F22+F28+F31+F34+F40+F37</f>
        <v>43</v>
      </c>
      <c r="N18" s="49">
        <f>H10+H13+H16+H19+H25+H22+H28+H31+H34+H40+H37</f>
        <v>43</v>
      </c>
    </row>
    <row r="19" ht="12.75" customHeight="1">
      <c r="A19" s="1"/>
      <c r="B19" s="18" t="s">
        <v>28</v>
      </c>
      <c r="C19" s="19" t="s">
        <v>8</v>
      </c>
      <c r="D19" s="19" t="s">
        <v>5</v>
      </c>
      <c r="E19" s="42" t="s">
        <v>8</v>
      </c>
      <c r="F19" s="27">
        <f>IF($C19=$C$6,5,0)+IF($D19=$C$6,3,0)+IF($E19=$C$6,1,0)</f>
        <v>3</v>
      </c>
      <c r="G19" s="38"/>
      <c r="H19" s="28">
        <f>IF($C19=$C$7,5,0)+IF($D19=$C$7,3,0)+IF($E19=$C$7,1,0)</f>
        <v>6</v>
      </c>
      <c r="I19" s="39"/>
      <c r="J19" s="1"/>
      <c r="L19" s="45" t="s">
        <v>29</v>
      </c>
      <c r="M19" s="46">
        <f>F43+F46+F49+F52+F55+F58+F61</f>
        <v>35</v>
      </c>
      <c r="N19" s="49">
        <f>H43+H46+H49+H52+H55+H58+H61</f>
        <v>27</v>
      </c>
    </row>
    <row r="20" ht="12.75" customHeight="1">
      <c r="A20" s="1"/>
      <c r="B20" s="18"/>
      <c r="C20" s="19" t="s">
        <v>30</v>
      </c>
      <c r="D20" s="19" t="s">
        <v>31</v>
      </c>
      <c r="E20" s="42" t="s">
        <v>32</v>
      </c>
      <c r="F20" s="27"/>
      <c r="G20" s="38"/>
      <c r="H20" s="28"/>
      <c r="I20" s="39"/>
      <c r="J20" s="1"/>
      <c r="L20" s="45" t="s">
        <v>33</v>
      </c>
      <c r="M20" s="46">
        <f>F10+F19+F28+F37</f>
        <v>6</v>
      </c>
      <c r="N20" s="49">
        <f>H10+H19+H28+H37</f>
        <v>26</v>
      </c>
    </row>
    <row r="21" ht="12.75" customHeight="1">
      <c r="A21" s="1"/>
      <c r="B21" s="40"/>
      <c r="C21" s="31" t="s">
        <v>34</v>
      </c>
      <c r="D21" s="31" t="s">
        <v>35</v>
      </c>
      <c r="E21" s="48" t="s">
        <v>36</v>
      </c>
      <c r="F21" s="34"/>
      <c r="G21" s="35">
        <f>F19+G18</f>
        <v>15</v>
      </c>
      <c r="H21" s="36"/>
      <c r="I21" s="37">
        <f>H19+I18</f>
        <v>16</v>
      </c>
      <c r="J21" s="1"/>
      <c r="L21" s="45" t="s">
        <v>37</v>
      </c>
      <c r="M21" s="46">
        <f>F16+F25+F22+F34+F40+F13+F31</f>
        <v>37</v>
      </c>
      <c r="N21" s="49">
        <f>H16+H25+H22+H34+H40+H13+H31</f>
        <v>17</v>
      </c>
    </row>
    <row r="22" ht="12.75" customHeight="1">
      <c r="A22" s="1"/>
      <c r="B22" s="18" t="s">
        <v>38</v>
      </c>
      <c r="C22" s="19" t="s">
        <v>5</v>
      </c>
      <c r="D22" s="20"/>
      <c r="E22" s="21"/>
      <c r="F22" s="27">
        <f>IF($C22=$C$6,5,0)+IF($D22=$C$6,0,0)+IF($E22=$C$6,0,0)</f>
        <v>5</v>
      </c>
      <c r="G22" s="38"/>
      <c r="H22" s="28">
        <f>IF($C22=$C$7,5,0)+IF($D22=$C$7,0,0)+IF($E22=$C$7,0,0)</f>
        <v>0</v>
      </c>
      <c r="I22" s="39"/>
      <c r="J22" s="1"/>
      <c r="L22" s="45" t="s">
        <v>39</v>
      </c>
      <c r="M22" s="46">
        <f>F10+F22+F40</f>
        <v>5</v>
      </c>
      <c r="N22" s="49">
        <f>H10+H22+H40</f>
        <v>10</v>
      </c>
    </row>
    <row r="23" ht="12.75" customHeight="1">
      <c r="A23" s="1"/>
      <c r="B23" s="50"/>
      <c r="C23" s="51" t="s">
        <v>40</v>
      </c>
      <c r="D23" s="20"/>
      <c r="E23" s="21"/>
      <c r="F23" s="27"/>
      <c r="G23" s="38"/>
      <c r="H23" s="28"/>
      <c r="I23" s="39"/>
      <c r="J23" s="1"/>
      <c r="L23" s="45" t="s">
        <v>41</v>
      </c>
      <c r="M23" s="46">
        <f>F43+F46+F49</f>
        <v>21</v>
      </c>
      <c r="N23" s="49">
        <f>H43+H46+H49</f>
        <v>5</v>
      </c>
    </row>
    <row r="24" ht="12.75" customHeight="1">
      <c r="A24" s="1"/>
      <c r="B24" s="40"/>
      <c r="C24" s="31">
        <v>44.4</v>
      </c>
      <c r="D24" s="32"/>
      <c r="E24" s="33"/>
      <c r="F24" s="34"/>
      <c r="G24" s="35">
        <f>F22+G21</f>
        <v>20</v>
      </c>
      <c r="H24" s="36"/>
      <c r="I24" s="37">
        <f>H22+I21</f>
        <v>16</v>
      </c>
      <c r="J24" s="1"/>
      <c r="L24" s="52" t="s">
        <v>42</v>
      </c>
      <c r="M24" s="53">
        <f>F52+F55+F61</f>
        <v>13</v>
      </c>
      <c r="N24" s="54">
        <f>H52+H55+H61</f>
        <v>14</v>
      </c>
    </row>
    <row r="25" ht="12.75" customHeight="1">
      <c r="A25" s="1"/>
      <c r="B25" s="18" t="s">
        <v>43</v>
      </c>
      <c r="C25" s="19" t="s">
        <v>5</v>
      </c>
      <c r="D25" s="19" t="s">
        <v>8</v>
      </c>
      <c r="E25" s="42" t="s">
        <v>8</v>
      </c>
      <c r="F25" s="27">
        <f>IF($C25=$C$6,5,0)+IF($D25=$C$6,3,0)+IF($E25=$C$6,1,0)</f>
        <v>5</v>
      </c>
      <c r="G25" s="38"/>
      <c r="H25" s="28">
        <f>IF($C25=$C$7,5,0)+IF($D25=$C$7,3,0)+IF($E25=$C$7,1,0)</f>
        <v>4</v>
      </c>
      <c r="I25" s="39"/>
      <c r="J25" s="1"/>
    </row>
    <row r="26" ht="12.75" customHeight="1">
      <c r="A26" s="1"/>
      <c r="B26" s="18"/>
      <c r="C26" s="19" t="s">
        <v>44</v>
      </c>
      <c r="D26" s="19" t="s">
        <v>45</v>
      </c>
      <c r="E26" s="42" t="s">
        <v>46</v>
      </c>
      <c r="F26" s="27"/>
      <c r="G26" s="38"/>
      <c r="H26" s="28"/>
      <c r="I26" s="39"/>
      <c r="J26" s="1"/>
    </row>
    <row r="27" ht="12.75" customHeight="1">
      <c r="A27" s="1"/>
      <c r="B27" s="40"/>
      <c r="C27" s="31">
        <v>54.3</v>
      </c>
      <c r="D27" s="31">
        <v>58.2</v>
      </c>
      <c r="E27" s="48" t="s">
        <v>47</v>
      </c>
      <c r="F27" s="34"/>
      <c r="G27" s="35">
        <f>F25+G24</f>
        <v>25</v>
      </c>
      <c r="H27" s="36"/>
      <c r="I27" s="37">
        <f>H25+I24</f>
        <v>20</v>
      </c>
      <c r="J27" s="1"/>
    </row>
    <row r="28" ht="12.75" customHeight="1">
      <c r="A28" s="1"/>
      <c r="B28" s="18" t="s">
        <v>48</v>
      </c>
      <c r="C28" s="19" t="s">
        <v>8</v>
      </c>
      <c r="D28" s="19" t="s">
        <v>8</v>
      </c>
      <c r="E28" s="42" t="s">
        <v>8</v>
      </c>
      <c r="F28" s="27">
        <f>IF($C28=$C$6,5,0)+IF($D28=$C$6,3,0)+IF($E28=$C$6,1,0)</f>
        <v>0</v>
      </c>
      <c r="G28" s="38"/>
      <c r="H28" s="28">
        <f>IF($C28=$C$7,5,0)+IF($D28=$C$7,3,0)+IF($E28=$C$7,1,0)</f>
        <v>9</v>
      </c>
      <c r="I28" s="39"/>
      <c r="J28" s="1"/>
    </row>
    <row r="29" ht="12.75" customHeight="1">
      <c r="A29" s="1"/>
      <c r="B29" s="18"/>
      <c r="C29" s="19" t="s">
        <v>30</v>
      </c>
      <c r="D29" s="19" t="s">
        <v>49</v>
      </c>
      <c r="E29" s="42" t="s">
        <v>50</v>
      </c>
      <c r="F29" s="27"/>
      <c r="G29" s="38"/>
      <c r="H29" s="28"/>
      <c r="I29" s="39"/>
      <c r="J29" s="1"/>
    </row>
    <row r="30" ht="12.75" customHeight="1">
      <c r="A30" s="1"/>
      <c r="B30" s="40"/>
      <c r="C30" s="31" t="s">
        <v>51</v>
      </c>
      <c r="D30" s="31" t="s">
        <v>52</v>
      </c>
      <c r="E30" s="48" t="s">
        <v>53</v>
      </c>
      <c r="F30" s="34"/>
      <c r="G30" s="35">
        <f>F28+G27</f>
        <v>25</v>
      </c>
      <c r="H30" s="36"/>
      <c r="I30" s="37">
        <f>H28+I27</f>
        <v>29</v>
      </c>
      <c r="J30" s="1"/>
    </row>
    <row r="31" ht="12.75" customHeight="1">
      <c r="A31" s="1"/>
      <c r="B31" s="18" t="s">
        <v>54</v>
      </c>
      <c r="C31" s="19" t="s">
        <v>5</v>
      </c>
      <c r="D31" s="19" t="s">
        <v>5</v>
      </c>
      <c r="E31" s="42" t="s">
        <v>5</v>
      </c>
      <c r="F31" s="27">
        <f>IF($C31=$C$6,5,0)+IF($D31=$C$6,3,0)+IF($E31=$C$6,1,0)</f>
        <v>9</v>
      </c>
      <c r="G31" s="38"/>
      <c r="H31" s="28">
        <f>IF($C31=$C$7,5,0)+IF($D31=$C$7,3,0)+IF($E31=$C$7,1,0)</f>
        <v>0</v>
      </c>
      <c r="I31" s="39"/>
      <c r="J31" s="1"/>
    </row>
    <row r="32" ht="12.75" customHeight="1">
      <c r="A32" s="1"/>
      <c r="B32" s="18"/>
      <c r="C32" s="19" t="s">
        <v>20</v>
      </c>
      <c r="D32" s="19" t="s">
        <v>55</v>
      </c>
      <c r="E32" s="42" t="s">
        <v>56</v>
      </c>
      <c r="F32" s="27"/>
      <c r="G32" s="38"/>
      <c r="H32" s="28"/>
      <c r="I32" s="39"/>
      <c r="J32" s="1"/>
    </row>
    <row r="33" ht="12.75" customHeight="1">
      <c r="A33" s="1"/>
      <c r="B33" s="40"/>
      <c r="C33" s="31">
        <v>41.3</v>
      </c>
      <c r="D33" s="31">
        <v>43.4</v>
      </c>
      <c r="E33" s="48">
        <v>47.4</v>
      </c>
      <c r="F33" s="34"/>
      <c r="G33" s="35">
        <f>F31+G30</f>
        <v>34</v>
      </c>
      <c r="H33" s="36"/>
      <c r="I33" s="37">
        <f>H31+I30</f>
        <v>29</v>
      </c>
      <c r="J33" s="1"/>
    </row>
    <row r="34" ht="12.75" customHeight="1">
      <c r="A34" s="1"/>
      <c r="B34" s="18" t="s">
        <v>57</v>
      </c>
      <c r="C34" s="19" t="s">
        <v>5</v>
      </c>
      <c r="D34" s="19" t="s">
        <v>8</v>
      </c>
      <c r="E34" s="42" t="s">
        <v>5</v>
      </c>
      <c r="F34" s="27">
        <f>IF($C34=$C$6,5,0)+IF($D34=$C$6,3,0)+IF($E34=$C$6,1,0)</f>
        <v>6</v>
      </c>
      <c r="G34" s="38"/>
      <c r="H34" s="28">
        <f>IF($C34=$C$7,5,0)+IF($D34=$C$7,3,0)+IF($E34=$C$7,1,0)</f>
        <v>3</v>
      </c>
      <c r="I34" s="39"/>
      <c r="J34" s="1"/>
    </row>
    <row r="35" ht="12.75" customHeight="1">
      <c r="A35" s="1"/>
      <c r="B35" s="18"/>
      <c r="C35" s="19" t="s">
        <v>23</v>
      </c>
      <c r="D35" s="19" t="s">
        <v>19</v>
      </c>
      <c r="E35" s="42" t="s">
        <v>58</v>
      </c>
      <c r="F35" s="27"/>
      <c r="G35" s="38"/>
      <c r="H35" s="28"/>
      <c r="I35" s="39"/>
      <c r="J35" s="1"/>
    </row>
    <row r="36" ht="12.75" customHeight="1">
      <c r="A36" s="1"/>
      <c r="B36" s="40"/>
      <c r="C36" s="31">
        <v>22.9</v>
      </c>
      <c r="D36" s="31">
        <v>23.6</v>
      </c>
      <c r="E36" s="48">
        <v>23.8</v>
      </c>
      <c r="F36" s="34"/>
      <c r="G36" s="35">
        <f>F34+G33</f>
        <v>40</v>
      </c>
      <c r="H36" s="36"/>
      <c r="I36" s="37">
        <f>H34+I33</f>
        <v>32</v>
      </c>
      <c r="J36" s="1"/>
    </row>
    <row r="37" ht="12.75" customHeight="1">
      <c r="A37" s="1"/>
      <c r="B37" s="18" t="s">
        <v>59</v>
      </c>
      <c r="C37" s="19" t="s">
        <v>8</v>
      </c>
      <c r="D37" s="19" t="s">
        <v>5</v>
      </c>
      <c r="E37" s="42" t="s">
        <v>8</v>
      </c>
      <c r="F37" s="27">
        <f>IF($C37=$C$6,5,0)+IF($D37=$C$6,3,0)+IF($E37=$C$6,1,0)</f>
        <v>3</v>
      </c>
      <c r="G37" s="38"/>
      <c r="H37" s="28">
        <f>IF($C37=$C$7,5,0)+IF($D37=$C$7,3,0)+IF($E37=$C$7,1,0)</f>
        <v>6</v>
      </c>
      <c r="I37" s="39"/>
      <c r="J37" s="1"/>
    </row>
    <row r="38" ht="12.75" customHeight="1">
      <c r="A38" s="1"/>
      <c r="B38" s="18"/>
      <c r="C38" s="19" t="s">
        <v>60</v>
      </c>
      <c r="D38" s="19" t="s">
        <v>61</v>
      </c>
      <c r="E38" s="42" t="s">
        <v>62</v>
      </c>
      <c r="F38" s="27"/>
      <c r="G38" s="38"/>
      <c r="H38" s="28"/>
      <c r="I38" s="39"/>
      <c r="J38" s="1"/>
    </row>
    <row r="39" ht="12.75" customHeight="1">
      <c r="A39" s="1"/>
      <c r="B39" s="40"/>
      <c r="C39" s="31" t="s">
        <v>63</v>
      </c>
      <c r="D39" s="31" t="s">
        <v>64</v>
      </c>
      <c r="E39" s="55">
        <v>0.6472222222222223</v>
      </c>
      <c r="F39" s="34"/>
      <c r="G39" s="35">
        <f>F37+G36</f>
        <v>43</v>
      </c>
      <c r="H39" s="36"/>
      <c r="I39" s="37">
        <f>H37+I36</f>
        <v>38</v>
      </c>
      <c r="J39" s="1"/>
    </row>
    <row r="40" ht="12.75" customHeight="1">
      <c r="A40" s="1"/>
      <c r="B40" s="18" t="s">
        <v>65</v>
      </c>
      <c r="C40" s="19" t="s">
        <v>8</v>
      </c>
      <c r="D40" s="20"/>
      <c r="E40" s="21"/>
      <c r="F40" s="27">
        <f>IF($C40=$C$6,5,0)+IF($D40=$C$6,0,0)+IF($E40=$C$6,0,0)</f>
        <v>0</v>
      </c>
      <c r="G40" s="38"/>
      <c r="H40" s="28">
        <f>IF($C40=$C$7,5,0)+IF($D40=$C$7,0,0)+IF($E40=$C$7,0,0)</f>
        <v>5</v>
      </c>
      <c r="I40" s="39"/>
      <c r="J40" s="1"/>
    </row>
    <row r="41" ht="12.75" customHeight="1">
      <c r="A41" s="1"/>
      <c r="B41" s="50"/>
      <c r="C41" s="51" t="s">
        <v>66</v>
      </c>
      <c r="D41" s="20"/>
      <c r="E41" s="21"/>
      <c r="F41" s="27"/>
      <c r="G41" s="38"/>
      <c r="H41" s="28"/>
      <c r="I41" s="39"/>
      <c r="J41" s="1"/>
    </row>
    <row r="42" ht="12.75" customHeight="1">
      <c r="A42" s="1"/>
      <c r="B42" s="40"/>
      <c r="C42" s="56">
        <v>0.18125</v>
      </c>
      <c r="D42" s="57"/>
      <c r="E42" s="58"/>
      <c r="F42" s="34"/>
      <c r="G42" s="35">
        <f>F40+G39</f>
        <v>43</v>
      </c>
      <c r="H42" s="36"/>
      <c r="I42" s="37">
        <f>H40+I39</f>
        <v>43</v>
      </c>
      <c r="J42" s="1"/>
    </row>
    <row r="43" ht="12.75" customHeight="1">
      <c r="A43" s="1"/>
      <c r="B43" s="18" t="s">
        <v>67</v>
      </c>
      <c r="C43" s="19" t="s">
        <v>5</v>
      </c>
      <c r="D43" s="19" t="s">
        <v>5</v>
      </c>
      <c r="E43" s="28"/>
      <c r="F43" s="27">
        <f>IF($C43=$C$6,5,0)+IF($D43=$C$6,3,0)+IF($E43=$C$6,1,0)</f>
        <v>8</v>
      </c>
      <c r="G43" s="38"/>
      <c r="H43" s="28">
        <f>IF($C43=$C$7,5,0)+IF($D43=$C$7,3,0)+IF($E43=$C$7,1,0)</f>
        <v>0</v>
      </c>
      <c r="I43" s="39"/>
      <c r="J43" s="1"/>
    </row>
    <row r="44" ht="12.75" customHeight="1">
      <c r="A44" s="1"/>
      <c r="B44" s="18"/>
      <c r="C44" s="19" t="s">
        <v>44</v>
      </c>
      <c r="D44" s="19" t="s">
        <v>68</v>
      </c>
      <c r="E44" s="28"/>
      <c r="F44" s="27"/>
      <c r="G44" s="38"/>
      <c r="H44" s="28"/>
      <c r="I44" s="39"/>
      <c r="J44" s="1"/>
    </row>
    <row r="45" ht="12.75" customHeight="1">
      <c r="A45" s="1"/>
      <c r="B45" s="40"/>
      <c r="C45" s="31" t="s">
        <v>69</v>
      </c>
      <c r="D45" s="31" t="s">
        <v>69</v>
      </c>
      <c r="E45" s="41"/>
      <c r="F45" s="34"/>
      <c r="G45" s="35">
        <f>F43+G42</f>
        <v>51</v>
      </c>
      <c r="H45" s="36"/>
      <c r="I45" s="37">
        <f>H43+I42</f>
        <v>43</v>
      </c>
      <c r="J45" s="1"/>
    </row>
    <row r="46" ht="12.75" customHeight="1">
      <c r="A46" s="1"/>
      <c r="B46" s="18" t="s">
        <v>70</v>
      </c>
      <c r="C46" s="19" t="s">
        <v>5</v>
      </c>
      <c r="D46" s="19" t="s">
        <v>5</v>
      </c>
      <c r="E46" s="42" t="s">
        <v>8</v>
      </c>
      <c r="F46" s="27">
        <f>IF($C46=$C$6,5,0)+IF($D46=$C$6,3,0)+IF($E46=$C$6,1,0)</f>
        <v>8</v>
      </c>
      <c r="G46" s="38"/>
      <c r="H46" s="28">
        <f>IF($C46=$C$7,5,0)+IF($D46=$C$7,3,0)+IF($E46=$C$7,1,0)</f>
        <v>1</v>
      </c>
      <c r="I46" s="39"/>
      <c r="J46" s="1"/>
    </row>
    <row r="47" ht="12.75" customHeight="1">
      <c r="A47" s="1"/>
      <c r="B47" s="18"/>
      <c r="C47" s="19" t="s">
        <v>23</v>
      </c>
      <c r="D47" s="19" t="s">
        <v>71</v>
      </c>
      <c r="E47" s="42" t="s">
        <v>72</v>
      </c>
      <c r="F47" s="27"/>
      <c r="G47" s="38"/>
      <c r="H47" s="28"/>
      <c r="I47" s="39"/>
      <c r="J47" s="1"/>
    </row>
    <row r="48" ht="12.75" customHeight="1">
      <c r="A48" s="1"/>
      <c r="B48" s="40"/>
      <c r="C48" s="31" t="s">
        <v>73</v>
      </c>
      <c r="D48" s="31" t="s">
        <v>74</v>
      </c>
      <c r="E48" s="48" t="s">
        <v>75</v>
      </c>
      <c r="F48" s="59"/>
      <c r="G48" s="35">
        <f>F46+G45</f>
        <v>59</v>
      </c>
      <c r="H48" s="36"/>
      <c r="I48" s="37">
        <f>H46+I45</f>
        <v>44</v>
      </c>
      <c r="J48" s="1"/>
    </row>
    <row r="49" ht="12.75" customHeight="1">
      <c r="A49" s="1"/>
      <c r="B49" s="18" t="s">
        <v>76</v>
      </c>
      <c r="C49" s="19" t="s">
        <v>5</v>
      </c>
      <c r="D49" s="19" t="s">
        <v>8</v>
      </c>
      <c r="E49" s="42" t="s">
        <v>8</v>
      </c>
      <c r="F49" s="27">
        <f>IF($C49=$C$6,5,0)+IF($D49=$C$6,3,0)+IF($E49=$C$6,1,0)</f>
        <v>5</v>
      </c>
      <c r="G49" s="38"/>
      <c r="H49" s="28">
        <f>IF($C49=$C$7,5,0)+IF($D49=$C$7,3,0)+IF($E49=$C$7,1,0)</f>
        <v>4</v>
      </c>
      <c r="I49" s="39"/>
      <c r="J49" s="1"/>
    </row>
    <row r="50" ht="12.75" customHeight="1">
      <c r="A50" s="1"/>
      <c r="B50" s="18"/>
      <c r="C50" s="19" t="s">
        <v>77</v>
      </c>
      <c r="D50" s="19" t="s">
        <v>72</v>
      </c>
      <c r="E50" s="42" t="s">
        <v>78</v>
      </c>
      <c r="F50" s="27"/>
      <c r="G50" s="38"/>
      <c r="H50" s="28"/>
      <c r="I50" s="39"/>
      <c r="J50" s="1"/>
    </row>
    <row r="51" ht="12.75" customHeight="1">
      <c r="A51" s="1"/>
      <c r="B51" s="40"/>
      <c r="C51" s="31" t="s">
        <v>79</v>
      </c>
      <c r="D51" s="31" t="s">
        <v>80</v>
      </c>
      <c r="E51" s="48" t="s">
        <v>81</v>
      </c>
      <c r="F51" s="34"/>
      <c r="G51" s="35">
        <f>F49+G48</f>
        <v>64</v>
      </c>
      <c r="H51" s="36"/>
      <c r="I51" s="37">
        <f>H49+I48</f>
        <v>48</v>
      </c>
      <c r="J51" s="1"/>
    </row>
    <row r="52" ht="12.75" customHeight="1">
      <c r="A52" s="1"/>
      <c r="B52" s="18" t="s">
        <v>82</v>
      </c>
      <c r="C52" s="19" t="s">
        <v>5</v>
      </c>
      <c r="D52" s="19" t="s">
        <v>8</v>
      </c>
      <c r="E52" s="42" t="s">
        <v>5</v>
      </c>
      <c r="F52" s="27">
        <f>IF($C52=$C$6,5,0)+IF($D52=$C$6,3,0)+IF($E52=$C$6,1,0)</f>
        <v>6</v>
      </c>
      <c r="G52" s="38"/>
      <c r="H52" s="28">
        <f>IF($C52=$C$7,5,0)+IF($D52=$C$7,3,0)+IF($E52=$C$7,1,0)</f>
        <v>3</v>
      </c>
      <c r="I52" s="39"/>
      <c r="J52" s="1"/>
      <c r="K52" s="60" t="s">
        <v>83</v>
      </c>
      <c r="L52" s="61">
        <f>SUM(F65:I65)</f>
        <v>148</v>
      </c>
    </row>
    <row r="53" ht="12.75" customHeight="1">
      <c r="A53" s="1"/>
      <c r="B53" s="18"/>
      <c r="C53" s="19" t="s">
        <v>84</v>
      </c>
      <c r="D53" s="19" t="s">
        <v>85</v>
      </c>
      <c r="E53" s="42" t="s">
        <v>86</v>
      </c>
      <c r="F53" s="27"/>
      <c r="G53" s="38"/>
      <c r="H53" s="28"/>
      <c r="I53" s="39"/>
      <c r="J53" s="1"/>
    </row>
    <row r="54" ht="12.75" customHeight="1">
      <c r="A54" s="1"/>
      <c r="B54" s="40"/>
      <c r="C54" s="31" t="s">
        <v>87</v>
      </c>
      <c r="D54" s="31" t="s">
        <v>88</v>
      </c>
      <c r="E54" s="48" t="s">
        <v>89</v>
      </c>
      <c r="F54" s="34"/>
      <c r="G54" s="35">
        <f>F52+G51</f>
        <v>70</v>
      </c>
      <c r="H54" s="36"/>
      <c r="I54" s="37">
        <f>H52+I51</f>
        <v>51</v>
      </c>
      <c r="J54" s="1"/>
    </row>
    <row r="55" ht="12.75" customHeight="1">
      <c r="A55" s="1"/>
      <c r="B55" s="18" t="s">
        <v>90</v>
      </c>
      <c r="C55" s="19" t="s">
        <v>8</v>
      </c>
      <c r="D55" s="19" t="s">
        <v>5</v>
      </c>
      <c r="E55" s="42" t="s">
        <v>8</v>
      </c>
      <c r="F55" s="27">
        <f>IF($C55=$C$6,5,0)+IF($D55=$C$6,3,0)+IF($E55=$C$6,1,0)</f>
        <v>3</v>
      </c>
      <c r="G55" s="38"/>
      <c r="H55" s="28">
        <f>IF($C55=$C$7,5,0)+IF($D55=$C$7,3,0)+IF($E55=$C$7,1,0)</f>
        <v>6</v>
      </c>
      <c r="I55" s="39"/>
      <c r="J55" s="1"/>
    </row>
    <row r="56" ht="12.75" customHeight="1">
      <c r="A56" s="1"/>
      <c r="B56" s="18"/>
      <c r="C56" s="19" t="s">
        <v>91</v>
      </c>
      <c r="D56" s="19" t="s">
        <v>92</v>
      </c>
      <c r="E56" s="42" t="s">
        <v>93</v>
      </c>
      <c r="F56" s="27"/>
      <c r="G56" s="38"/>
      <c r="H56" s="28"/>
      <c r="I56" s="39"/>
      <c r="J56" s="1"/>
    </row>
    <row r="57" ht="12.75" customHeight="1">
      <c r="A57" s="1"/>
      <c r="B57" s="40"/>
      <c r="C57" s="31" t="s">
        <v>94</v>
      </c>
      <c r="D57" s="31" t="s">
        <v>95</v>
      </c>
      <c r="E57" s="48" t="s">
        <v>96</v>
      </c>
      <c r="F57" s="34"/>
      <c r="G57" s="35">
        <f>F55+G54</f>
        <v>73</v>
      </c>
      <c r="H57" s="36"/>
      <c r="I57" s="37">
        <f>H55+I54</f>
        <v>57</v>
      </c>
      <c r="J57" s="1"/>
    </row>
    <row r="58" ht="12.75" customHeight="1">
      <c r="A58" s="1"/>
      <c r="B58" s="18" t="s">
        <v>97</v>
      </c>
      <c r="C58" s="19" t="s">
        <v>8</v>
      </c>
      <c r="D58" s="19" t="s">
        <v>8</v>
      </c>
      <c r="E58" s="42" t="s">
        <v>5</v>
      </c>
      <c r="F58" s="27">
        <f>IF($C58=$C$6,5,0)+IF($D58=$C$6,3,0)+IF($E58=$C$6,1,0)</f>
        <v>1</v>
      </c>
      <c r="G58" s="38"/>
      <c r="H58" s="28">
        <f>IF($C58=$C$7,5,0)+IF($D58=$C$7,3,0)+IF($E58=$C$7,1,0)</f>
        <v>8</v>
      </c>
      <c r="I58" s="39"/>
      <c r="J58" s="1"/>
    </row>
    <row r="59" ht="12.75" customHeight="1">
      <c r="A59" s="1"/>
      <c r="B59" s="18"/>
      <c r="C59" s="19" t="s">
        <v>45</v>
      </c>
      <c r="D59" s="19" t="s">
        <v>98</v>
      </c>
      <c r="E59" s="42" t="s">
        <v>99</v>
      </c>
      <c r="F59" s="27"/>
      <c r="G59" s="38"/>
      <c r="H59" s="28"/>
      <c r="I59" s="39"/>
      <c r="J59" s="1"/>
    </row>
    <row r="60" ht="12.75" customHeight="1">
      <c r="A60" s="1"/>
      <c r="B60" s="40"/>
      <c r="C60" s="31" t="s">
        <v>100</v>
      </c>
      <c r="D60" s="31" t="s">
        <v>101</v>
      </c>
      <c r="E60" s="48" t="s">
        <v>101</v>
      </c>
      <c r="F60" s="34"/>
      <c r="G60" s="35">
        <f>F58+G57</f>
        <v>74</v>
      </c>
      <c r="H60" s="36"/>
      <c r="I60" s="37">
        <f>H58+I57</f>
        <v>65</v>
      </c>
      <c r="J60" s="1"/>
    </row>
    <row r="61" ht="12.75" customHeight="1">
      <c r="A61" s="1"/>
      <c r="B61" s="18" t="s">
        <v>102</v>
      </c>
      <c r="C61" s="19" t="s">
        <v>8</v>
      </c>
      <c r="D61" s="19" t="s">
        <v>5</v>
      </c>
      <c r="E61" s="42" t="s">
        <v>5</v>
      </c>
      <c r="F61" s="27">
        <f>IF($C61=$C$6,5,0)+IF($D61=$C$6,3,0)+IF($E61=$C$6,1,0)</f>
        <v>4</v>
      </c>
      <c r="G61" s="38"/>
      <c r="H61" s="28">
        <f>IF($C61=$C$7,5,0)+IF($D61=$C$7,3,0)+IF($E61=$C$7,1,0)</f>
        <v>5</v>
      </c>
      <c r="I61" s="39"/>
      <c r="J61" s="1"/>
    </row>
    <row r="62" ht="12.75" customHeight="1">
      <c r="A62" s="1"/>
      <c r="B62" s="18"/>
      <c r="C62" s="19" t="s">
        <v>93</v>
      </c>
      <c r="D62" s="19" t="s">
        <v>103</v>
      </c>
      <c r="E62" s="42" t="s">
        <v>92</v>
      </c>
      <c r="F62" s="27"/>
      <c r="G62" s="38"/>
      <c r="H62" s="28"/>
      <c r="I62" s="39"/>
      <c r="J62" s="1"/>
    </row>
    <row r="63" ht="12.75" customHeight="1">
      <c r="A63" s="1"/>
      <c r="B63" s="40"/>
      <c r="C63" s="31" t="s">
        <v>104</v>
      </c>
      <c r="D63" s="31" t="s">
        <v>105</v>
      </c>
      <c r="E63" s="48" t="s">
        <v>106</v>
      </c>
      <c r="F63" s="34"/>
      <c r="G63" s="35">
        <f>F61+G60</f>
        <v>78</v>
      </c>
      <c r="H63" s="36"/>
      <c r="I63" s="37">
        <f>H61+I60</f>
        <v>70</v>
      </c>
      <c r="J63" s="1"/>
    </row>
    <row r="64" ht="15.0" customHeight="1">
      <c r="D64" s="62"/>
      <c r="E64" s="63" t="s">
        <v>107</v>
      </c>
      <c r="F64" s="64" t="str">
        <f>F9</f>
        <v>GS</v>
      </c>
      <c r="G64" s="65"/>
      <c r="H64" s="64" t="s">
        <v>26</v>
      </c>
      <c r="I64" s="66"/>
    </row>
    <row r="65" ht="15.0" customHeight="1">
      <c r="D65" s="67"/>
      <c r="E65" s="68"/>
      <c r="F65" s="69">
        <f>G63</f>
        <v>78</v>
      </c>
      <c r="G65" s="68"/>
      <c r="H65" s="69">
        <f>I63</f>
        <v>70</v>
      </c>
      <c r="I65" s="70"/>
    </row>
    <row r="66" ht="12.75" customHeight="1"/>
    <row r="67" ht="21.75" customHeight="1">
      <c r="A67" s="71"/>
      <c r="B67" s="72" t="s">
        <v>108</v>
      </c>
      <c r="C67" s="73" t="s">
        <v>109</v>
      </c>
      <c r="D67" s="74"/>
      <c r="E67" s="75">
        <v>0.7625</v>
      </c>
      <c r="F67" s="74"/>
      <c r="G67" s="76"/>
      <c r="H67" s="74"/>
      <c r="I67" s="74"/>
      <c r="J67" s="74"/>
    </row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5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B1:I1"/>
    <mergeCell ref="B2:I2"/>
    <mergeCell ref="B3:I3"/>
    <mergeCell ref="B5:I5"/>
    <mergeCell ref="F6:I6"/>
    <mergeCell ref="H9:I9"/>
    <mergeCell ref="L16:N16"/>
    <mergeCell ref="E67:F67"/>
    <mergeCell ref="G67:J67"/>
    <mergeCell ref="F9:G9"/>
    <mergeCell ref="E64:E65"/>
    <mergeCell ref="F64:G64"/>
    <mergeCell ref="H64:I64"/>
    <mergeCell ref="F65:G65"/>
    <mergeCell ref="H65:I65"/>
    <mergeCell ref="C67:D67"/>
  </mergeCells>
  <dataValidations>
    <dataValidation type="list" allowBlank="1" showInputMessage="1" showErrorMessage="1" prompt=" - " sqref="C10:E10 H11 C13:E13 H13:H14 C16:E16 H16:H17 C19:E19 H19:H20 C22:E22 H22:H23 C25:E25 H25:H26 C28:E28 H28:H29 C31:E31 H31:H32 C34:E34 H34:H35 C37:E37 H37:H38 C40:E40 H40:H41 C43:E43 H43:H44 C46:E46 H46:H47 C49:E49 H49:H50 C52:E52 H52:H53 C55:E55 H55:H56 C58:E58 H58:H59 C61:E61 H61:H62">
      <formula1>$C$5:$C$7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75"/>
    <col customWidth="1" min="2" max="2" width="14.13"/>
    <col customWidth="1" min="3" max="3" width="26.25"/>
    <col customWidth="1" min="4" max="5" width="17.0"/>
    <col customWidth="1" min="6" max="9" width="5.63"/>
    <col customWidth="1" min="10" max="10" width="3.75"/>
    <col customWidth="1" min="11" max="11" width="10.63"/>
    <col customWidth="1" min="12" max="12" width="8.88"/>
    <col customWidth="1" min="13" max="14" width="5.88"/>
    <col customWidth="1" min="15" max="26" width="8.0"/>
  </cols>
  <sheetData>
    <row r="1" ht="12.75" customHeight="1">
      <c r="A1" s="77"/>
      <c r="B1" s="2" t="s">
        <v>0</v>
      </c>
      <c r="J1" s="77"/>
    </row>
    <row r="2" ht="12.75" customHeight="1">
      <c r="A2" s="77"/>
      <c r="B2" s="2" t="s">
        <v>1</v>
      </c>
      <c r="J2" s="77"/>
    </row>
    <row r="3" ht="15.0" customHeight="1">
      <c r="A3" s="77"/>
      <c r="B3" s="3" t="s">
        <v>2</v>
      </c>
      <c r="J3" s="77"/>
    </row>
    <row r="4" ht="12.75" customHeight="1">
      <c r="A4" s="78"/>
      <c r="B4" s="2"/>
      <c r="C4" s="2"/>
      <c r="D4" s="2"/>
      <c r="E4" s="2"/>
      <c r="F4" s="2"/>
      <c r="G4" s="2"/>
      <c r="H4" s="2"/>
      <c r="I4" s="2"/>
      <c r="J4" s="77"/>
    </row>
    <row r="5" ht="20.25" customHeight="1">
      <c r="A5" s="77"/>
      <c r="B5" s="5" t="s">
        <v>110</v>
      </c>
      <c r="J5" s="77"/>
    </row>
    <row r="6" ht="15.0" customHeight="1">
      <c r="A6" s="77"/>
      <c r="B6" s="6" t="s">
        <v>4</v>
      </c>
      <c r="C6" s="7" t="s">
        <v>5</v>
      </c>
      <c r="D6" s="8"/>
      <c r="E6" s="6" t="s">
        <v>6</v>
      </c>
      <c r="F6" s="9">
        <v>46139.0</v>
      </c>
      <c r="J6" s="77"/>
    </row>
    <row r="7" ht="12.75" customHeight="1">
      <c r="A7" s="77"/>
      <c r="B7" s="6" t="s">
        <v>7</v>
      </c>
      <c r="C7" s="10" t="s">
        <v>8</v>
      </c>
      <c r="D7" s="8"/>
      <c r="J7" s="77"/>
    </row>
    <row r="8" ht="12.75" customHeight="1">
      <c r="A8" s="77"/>
      <c r="B8" s="6"/>
      <c r="C8" s="10" t="s">
        <v>9</v>
      </c>
      <c r="D8" s="8"/>
      <c r="J8" s="77"/>
    </row>
    <row r="9" ht="14.25" customHeight="1">
      <c r="A9" s="77"/>
      <c r="B9" s="11"/>
      <c r="C9" s="12" t="s">
        <v>111</v>
      </c>
      <c r="D9" s="12" t="s">
        <v>112</v>
      </c>
      <c r="E9" s="79" t="s">
        <v>113</v>
      </c>
      <c r="F9" s="14" t="s">
        <v>13</v>
      </c>
      <c r="G9" s="15"/>
      <c r="H9" s="16" t="s">
        <v>14</v>
      </c>
      <c r="I9" s="17"/>
      <c r="J9" s="77"/>
    </row>
    <row r="10" ht="12.75" customHeight="1">
      <c r="A10" s="77"/>
      <c r="B10" s="18" t="s">
        <v>15</v>
      </c>
      <c r="C10" s="19" t="s">
        <v>8</v>
      </c>
      <c r="D10" s="20"/>
      <c r="E10" s="80"/>
      <c r="F10" s="22">
        <f>IF($C10=$C$6,5,0)+IF($D10=$C$6,0,0)+IF($E10=$C$6,0,0)</f>
        <v>0</v>
      </c>
      <c r="G10" s="23"/>
      <c r="H10" s="24">
        <f>IF($C10=$C$7,5,0)+IF($D10=$C$7,0,0)+IF($E10=$C$7,0,0)</f>
        <v>5</v>
      </c>
      <c r="I10" s="25"/>
      <c r="J10" s="77"/>
    </row>
    <row r="11" ht="12.75" customHeight="1">
      <c r="A11" s="77"/>
      <c r="B11" s="26"/>
      <c r="C11" s="20"/>
      <c r="D11" s="20"/>
      <c r="E11" s="80"/>
      <c r="F11" s="27"/>
      <c r="G11" s="2"/>
      <c r="H11" s="28"/>
      <c r="I11" s="29"/>
      <c r="J11" s="77"/>
    </row>
    <row r="12" ht="12.75" customHeight="1">
      <c r="A12" s="77"/>
      <c r="B12" s="30" t="s">
        <v>16</v>
      </c>
      <c r="C12" s="31" t="s">
        <v>114</v>
      </c>
      <c r="D12" s="32"/>
      <c r="E12" s="81"/>
      <c r="F12" s="34"/>
      <c r="G12" s="35">
        <f>F10</f>
        <v>0</v>
      </c>
      <c r="H12" s="36"/>
      <c r="I12" s="37">
        <f>H10</f>
        <v>5</v>
      </c>
      <c r="J12" s="77"/>
    </row>
    <row r="13" ht="12.75" customHeight="1">
      <c r="A13" s="77"/>
      <c r="B13" s="18" t="s">
        <v>115</v>
      </c>
      <c r="C13" s="19" t="s">
        <v>5</v>
      </c>
      <c r="D13" s="19" t="s">
        <v>5</v>
      </c>
      <c r="E13" s="82" t="s">
        <v>5</v>
      </c>
      <c r="F13" s="27">
        <f>IF($C13=$C$6,5,0)+IF($D13=$C$6,3,0)+IF($E13=$C$6,1,0)</f>
        <v>9</v>
      </c>
      <c r="G13" s="38"/>
      <c r="H13" s="28">
        <f>IF($C13=$C$7,5,0)+IF($D13=$C$7,3,0)+IF($E13=$C$7,1,0)</f>
        <v>0</v>
      </c>
      <c r="I13" s="39"/>
      <c r="J13" s="77"/>
    </row>
    <row r="14" ht="12.75" customHeight="1">
      <c r="A14" s="77"/>
      <c r="B14" s="18"/>
      <c r="C14" s="19" t="s">
        <v>116</v>
      </c>
      <c r="D14" s="19" t="s">
        <v>117</v>
      </c>
      <c r="E14" s="82" t="s">
        <v>118</v>
      </c>
      <c r="F14" s="27"/>
      <c r="G14" s="38"/>
      <c r="H14" s="28"/>
      <c r="I14" s="39"/>
      <c r="J14" s="77"/>
    </row>
    <row r="15" ht="12.75" customHeight="1">
      <c r="A15" s="77"/>
      <c r="B15" s="40"/>
      <c r="C15" s="83" t="s">
        <v>119</v>
      </c>
      <c r="D15" s="83" t="s">
        <v>120</v>
      </c>
      <c r="E15" s="84" t="s">
        <v>121</v>
      </c>
      <c r="F15" s="34"/>
      <c r="G15" s="35">
        <f>F13+G12</f>
        <v>9</v>
      </c>
      <c r="H15" s="36"/>
      <c r="I15" s="37">
        <f>H13+I12</f>
        <v>5</v>
      </c>
      <c r="J15" s="77"/>
    </row>
    <row r="16" ht="12.75" customHeight="1">
      <c r="A16" s="77"/>
      <c r="B16" s="18" t="s">
        <v>21</v>
      </c>
      <c r="C16" s="19" t="s">
        <v>5</v>
      </c>
      <c r="D16" s="19" t="s">
        <v>8</v>
      </c>
      <c r="E16" s="82" t="s">
        <v>5</v>
      </c>
      <c r="F16" s="27">
        <f>IF($C16=$C$6,5,0)+IF($D16=$C$6,3,0)+IF($E16=$C$6,1,0)</f>
        <v>6</v>
      </c>
      <c r="G16" s="38"/>
      <c r="H16" s="28">
        <f>IF($C16=$C$7,5,0)+IF($D16=$C$7,3,0)+IF($E16=$C$7,1,0)</f>
        <v>3</v>
      </c>
      <c r="I16" s="39"/>
      <c r="J16" s="77"/>
      <c r="L16" s="43" t="s">
        <v>22</v>
      </c>
      <c r="M16" s="44"/>
      <c r="N16" s="17"/>
    </row>
    <row r="17" ht="12.75" customHeight="1">
      <c r="A17" s="77"/>
      <c r="B17" s="18"/>
      <c r="C17" s="19" t="s">
        <v>122</v>
      </c>
      <c r="D17" s="19" t="s">
        <v>123</v>
      </c>
      <c r="E17" s="82" t="s">
        <v>124</v>
      </c>
      <c r="F17" s="27"/>
      <c r="G17" s="38"/>
      <c r="H17" s="28"/>
      <c r="I17" s="39"/>
      <c r="J17" s="77"/>
      <c r="L17" s="45"/>
      <c r="M17" s="46" t="str">
        <f>F64</f>
        <v>GS</v>
      </c>
      <c r="N17" s="47" t="s">
        <v>26</v>
      </c>
    </row>
    <row r="18" ht="12.75" customHeight="1">
      <c r="A18" s="77"/>
      <c r="B18" s="40"/>
      <c r="C18" s="31">
        <v>12.4</v>
      </c>
      <c r="D18" s="31">
        <v>12.5</v>
      </c>
      <c r="E18" s="31">
        <v>13.1</v>
      </c>
      <c r="F18" s="34"/>
      <c r="G18" s="35">
        <f>F16+G15</f>
        <v>15</v>
      </c>
      <c r="H18" s="36"/>
      <c r="I18" s="37">
        <f>H16+I15</f>
        <v>8</v>
      </c>
      <c r="J18" s="77"/>
      <c r="L18" s="45" t="s">
        <v>27</v>
      </c>
      <c r="M18" s="46">
        <f>F10+F13+F16+F19+F25+F22+F28+F31+F34++F37+F40</f>
        <v>37</v>
      </c>
      <c r="N18" s="49">
        <f>H10+H13+H16+H19+H25+H22+H28+H31+H34+H37+H40</f>
        <v>49</v>
      </c>
    </row>
    <row r="19" ht="12.75" customHeight="1">
      <c r="A19" s="77"/>
      <c r="B19" s="18" t="s">
        <v>28</v>
      </c>
      <c r="C19" s="19" t="s">
        <v>8</v>
      </c>
      <c r="D19" s="19" t="s">
        <v>5</v>
      </c>
      <c r="E19" s="82" t="s">
        <v>8</v>
      </c>
      <c r="F19" s="27">
        <f>IF($C19=$C$6,5,0)+IF($D19=$C$6,3,0)+IF($E19=$C$6,1,0)</f>
        <v>3</v>
      </c>
      <c r="G19" s="38"/>
      <c r="H19" s="28">
        <f>IF($C19=$C$7,5,0)+IF($D19=$C$7,3,0)+IF($E19=$C$7,1,0)</f>
        <v>6</v>
      </c>
      <c r="I19" s="39"/>
      <c r="J19" s="77"/>
      <c r="L19" s="45" t="s">
        <v>29</v>
      </c>
      <c r="M19" s="46">
        <f>F43+F46+F52+F55+F58+F61+F49</f>
        <v>42</v>
      </c>
      <c r="N19" s="49">
        <f>H43+H46+H52+H55+H58+H61+H49</f>
        <v>21</v>
      </c>
    </row>
    <row r="20" ht="12.75" customHeight="1">
      <c r="A20" s="77"/>
      <c r="B20" s="18"/>
      <c r="C20" s="19" t="s">
        <v>125</v>
      </c>
      <c r="D20" s="19" t="s">
        <v>126</v>
      </c>
      <c r="E20" s="19" t="s">
        <v>127</v>
      </c>
      <c r="F20" s="27"/>
      <c r="G20" s="38"/>
      <c r="H20" s="28"/>
      <c r="I20" s="39"/>
      <c r="J20" s="77"/>
      <c r="L20" s="45" t="s">
        <v>33</v>
      </c>
      <c r="M20" s="46">
        <f>F10+F19+F28+F37</f>
        <v>11</v>
      </c>
      <c r="N20" s="49">
        <f>H10+H19+H28+H37</f>
        <v>21</v>
      </c>
    </row>
    <row r="21" ht="12.75" customHeight="1">
      <c r="A21" s="77"/>
      <c r="B21" s="40"/>
      <c r="C21" s="31" t="s">
        <v>128</v>
      </c>
      <c r="D21" s="83" t="s">
        <v>129</v>
      </c>
      <c r="E21" s="85" t="s">
        <v>130</v>
      </c>
      <c r="F21" s="34"/>
      <c r="G21" s="35">
        <f>F19+G18</f>
        <v>18</v>
      </c>
      <c r="H21" s="36"/>
      <c r="I21" s="37">
        <f>H19+I18</f>
        <v>14</v>
      </c>
      <c r="J21" s="77"/>
      <c r="L21" s="45" t="s">
        <v>37</v>
      </c>
      <c r="M21" s="46">
        <f>F16+F25+F22+F34+F40+F31</f>
        <v>17</v>
      </c>
      <c r="N21" s="49">
        <f>H16+H25+H22+H34+H40+H31</f>
        <v>28</v>
      </c>
    </row>
    <row r="22" ht="12.75" customHeight="1">
      <c r="A22" s="77"/>
      <c r="B22" s="18" t="s">
        <v>38</v>
      </c>
      <c r="C22" s="19" t="s">
        <v>5</v>
      </c>
      <c r="D22" s="20"/>
      <c r="E22" s="80"/>
      <c r="F22" s="27">
        <f>IF($C22=$C$6,5,0)+IF($D22=$C$6,0,0)+IF($E22=$C$6,0,0)</f>
        <v>5</v>
      </c>
      <c r="G22" s="38"/>
      <c r="H22" s="28">
        <f>IF($C22=$C$7,5,0)+IF($D22=$C$7,0,0)+IF($E22=$C$7,0,0)</f>
        <v>0</v>
      </c>
      <c r="I22" s="39"/>
      <c r="J22" s="77"/>
      <c r="L22" s="45" t="s">
        <v>39</v>
      </c>
      <c r="M22" s="46">
        <f>F10+F22+F40</f>
        <v>5</v>
      </c>
      <c r="N22" s="49">
        <f>H10+H22+H40</f>
        <v>10</v>
      </c>
    </row>
    <row r="23" ht="12.75" customHeight="1">
      <c r="A23" s="77"/>
      <c r="B23" s="50"/>
      <c r="C23" s="51" t="s">
        <v>131</v>
      </c>
      <c r="D23" s="20"/>
      <c r="E23" s="80"/>
      <c r="F23" s="27"/>
      <c r="G23" s="38"/>
      <c r="H23" s="28"/>
      <c r="I23" s="39"/>
      <c r="J23" s="77"/>
      <c r="L23" s="45" t="s">
        <v>41</v>
      </c>
      <c r="M23" s="46">
        <f>F43+F46+F49</f>
        <v>22</v>
      </c>
      <c r="N23" s="49">
        <f>H43+H46+H49</f>
        <v>5</v>
      </c>
    </row>
    <row r="24" ht="12.75" customHeight="1">
      <c r="A24" s="77"/>
      <c r="B24" s="40"/>
      <c r="C24" s="19">
        <v>49.1</v>
      </c>
      <c r="D24" s="32"/>
      <c r="E24" s="81"/>
      <c r="F24" s="34"/>
      <c r="G24" s="35">
        <f>F22+G21</f>
        <v>23</v>
      </c>
      <c r="H24" s="36"/>
      <c r="I24" s="37">
        <f>H22+I21</f>
        <v>14</v>
      </c>
      <c r="J24" s="77"/>
      <c r="K24" s="61"/>
      <c r="L24" s="52" t="s">
        <v>42</v>
      </c>
      <c r="M24" s="53">
        <f>F52+F55+F61</f>
        <v>17</v>
      </c>
      <c r="N24" s="54">
        <f>H52+H55+H61</f>
        <v>10</v>
      </c>
    </row>
    <row r="25" ht="12.75" customHeight="1">
      <c r="A25" s="77"/>
      <c r="B25" s="18" t="s">
        <v>43</v>
      </c>
      <c r="C25" s="86" t="s">
        <v>8</v>
      </c>
      <c r="D25" s="19" t="s">
        <v>8</v>
      </c>
      <c r="E25" s="87"/>
      <c r="F25" s="27">
        <f>IF($C25=$C$6,5,0)+IF($D25=$C$6,3,0)+IF($E25=$C$6,1,0)</f>
        <v>0</v>
      </c>
      <c r="G25" s="38"/>
      <c r="H25" s="28">
        <f>IF($C25=$C$7,5,0)+IF($D25=$C$7,3,0)+IF($E25=$C$7,1,0)</f>
        <v>8</v>
      </c>
      <c r="I25" s="39"/>
      <c r="J25" s="77"/>
    </row>
    <row r="26" ht="12.75" customHeight="1">
      <c r="A26" s="77"/>
      <c r="B26" s="18"/>
      <c r="C26" s="19" t="s">
        <v>132</v>
      </c>
      <c r="D26" s="19" t="s">
        <v>133</v>
      </c>
      <c r="E26" s="88"/>
      <c r="F26" s="27"/>
      <c r="G26" s="38"/>
      <c r="H26" s="28"/>
      <c r="I26" s="39"/>
      <c r="J26" s="77"/>
    </row>
    <row r="27" ht="12.75" customHeight="1">
      <c r="A27" s="77"/>
      <c r="B27" s="40"/>
      <c r="C27" s="19" t="s">
        <v>134</v>
      </c>
      <c r="D27" s="31" t="s">
        <v>135</v>
      </c>
      <c r="E27" s="88"/>
      <c r="F27" s="34"/>
      <c r="G27" s="35">
        <f>F25+G24</f>
        <v>23</v>
      </c>
      <c r="H27" s="36"/>
      <c r="I27" s="37">
        <f>H25+I24</f>
        <v>22</v>
      </c>
      <c r="J27" s="77"/>
    </row>
    <row r="28" ht="12.75" customHeight="1">
      <c r="A28" s="77"/>
      <c r="B28" s="18" t="s">
        <v>48</v>
      </c>
      <c r="C28" s="86" t="s">
        <v>8</v>
      </c>
      <c r="D28" s="19" t="s">
        <v>5</v>
      </c>
      <c r="E28" s="89" t="s">
        <v>8</v>
      </c>
      <c r="F28" s="27">
        <f>IF($C28=$C$6,5,0)+IF($D28=$C$6,3,0)+IF($E28=$C$6,1,0)</f>
        <v>3</v>
      </c>
      <c r="G28" s="38"/>
      <c r="H28" s="28">
        <f>IF($C28=$C$7,5,0)+IF($D28=$C$7,3,0)+IF($E28=$C$7,1,0)</f>
        <v>6</v>
      </c>
      <c r="I28" s="39"/>
      <c r="J28" s="77"/>
    </row>
    <row r="29" ht="12.75" customHeight="1">
      <c r="A29" s="77"/>
      <c r="B29" s="18"/>
      <c r="C29" s="19" t="s">
        <v>136</v>
      </c>
      <c r="D29" s="19" t="s">
        <v>126</v>
      </c>
      <c r="E29" s="19" t="s">
        <v>137</v>
      </c>
      <c r="F29" s="27"/>
      <c r="G29" s="38"/>
      <c r="H29" s="28"/>
      <c r="I29" s="39"/>
      <c r="J29" s="77"/>
    </row>
    <row r="30" ht="12.75" customHeight="1">
      <c r="A30" s="77"/>
      <c r="B30" s="40"/>
      <c r="C30" s="19" t="s">
        <v>138</v>
      </c>
      <c r="D30" s="31" t="s">
        <v>139</v>
      </c>
      <c r="E30" s="85" t="s">
        <v>140</v>
      </c>
      <c r="F30" s="34"/>
      <c r="G30" s="35">
        <f>F28+G27</f>
        <v>26</v>
      </c>
      <c r="H30" s="36"/>
      <c r="I30" s="37">
        <f>H28+I27</f>
        <v>28</v>
      </c>
      <c r="J30" s="77"/>
    </row>
    <row r="31" ht="12.75" customHeight="1">
      <c r="A31" s="77"/>
      <c r="B31" s="18" t="s">
        <v>54</v>
      </c>
      <c r="C31" s="86" t="s">
        <v>8</v>
      </c>
      <c r="D31" s="42" t="s">
        <v>5</v>
      </c>
      <c r="E31" s="82" t="s">
        <v>8</v>
      </c>
      <c r="F31" s="27">
        <f>IF($C31=$C$6,5,0)+IF($D31=$C$6,3,0)+IF($E31=$C$6,1,0)</f>
        <v>3</v>
      </c>
      <c r="G31" s="38"/>
      <c r="H31" s="28">
        <f>IF($C31=$C$7,5,0)+IF($D31=$C$7,3,0)+IF($E31=$C$7,1,0)</f>
        <v>6</v>
      </c>
      <c r="I31" s="39"/>
      <c r="J31" s="77"/>
    </row>
    <row r="32" ht="12.75" customHeight="1">
      <c r="A32" s="77"/>
      <c r="B32" s="18"/>
      <c r="C32" s="19" t="s">
        <v>141</v>
      </c>
      <c r="D32" s="19" t="s">
        <v>118</v>
      </c>
      <c r="E32" s="19" t="s">
        <v>142</v>
      </c>
      <c r="F32" s="27"/>
      <c r="G32" s="38"/>
      <c r="H32" s="28"/>
      <c r="I32" s="39"/>
      <c r="J32" s="77"/>
    </row>
    <row r="33" ht="12.75" customHeight="1">
      <c r="A33" s="77"/>
      <c r="B33" s="40"/>
      <c r="C33" s="31">
        <v>50.0</v>
      </c>
      <c r="D33" s="31">
        <v>51.9</v>
      </c>
      <c r="E33" s="85">
        <v>53.6</v>
      </c>
      <c r="F33" s="34"/>
      <c r="G33" s="35">
        <f>F31+G30</f>
        <v>29</v>
      </c>
      <c r="H33" s="36"/>
      <c r="I33" s="37">
        <f>H31+I30</f>
        <v>34</v>
      </c>
      <c r="J33" s="77"/>
    </row>
    <row r="34" ht="12.75" customHeight="1">
      <c r="A34" s="77"/>
      <c r="B34" s="18" t="s">
        <v>57</v>
      </c>
      <c r="C34" s="19" t="s">
        <v>8</v>
      </c>
      <c r="D34" s="19" t="s">
        <v>5</v>
      </c>
      <c r="E34" s="82" t="s">
        <v>8</v>
      </c>
      <c r="F34" s="27">
        <f>IF($C34=$C$6,5,0)+IF($D34=$C$6,3,0)+IF($E34=$C$6,1,0)</f>
        <v>3</v>
      </c>
      <c r="G34" s="38"/>
      <c r="H34" s="28">
        <f>IF($C34=$C$7,5,0)+IF($D34=$C$7,3,0)+IF($E34=$C$7,1,0)</f>
        <v>6</v>
      </c>
      <c r="I34" s="39"/>
      <c r="J34" s="77"/>
    </row>
    <row r="35" ht="12.75" customHeight="1">
      <c r="A35" s="77"/>
      <c r="B35" s="18"/>
      <c r="C35" s="19" t="s">
        <v>123</v>
      </c>
      <c r="D35" s="19" t="s">
        <v>124</v>
      </c>
      <c r="E35" s="19" t="s">
        <v>143</v>
      </c>
      <c r="F35" s="27"/>
      <c r="G35" s="38"/>
      <c r="H35" s="28"/>
      <c r="I35" s="39"/>
      <c r="J35" s="77"/>
    </row>
    <row r="36" ht="12.75" customHeight="1">
      <c r="A36" s="77"/>
      <c r="B36" s="40"/>
      <c r="C36" s="31">
        <v>25.9</v>
      </c>
      <c r="D36" s="31">
        <v>26.8</v>
      </c>
      <c r="E36" s="19">
        <v>27.3</v>
      </c>
      <c r="F36" s="34"/>
      <c r="G36" s="35">
        <f>F34+G33</f>
        <v>32</v>
      </c>
      <c r="H36" s="36"/>
      <c r="I36" s="37">
        <f>H34+I33</f>
        <v>40</v>
      </c>
      <c r="J36" s="77"/>
    </row>
    <row r="37" ht="12.75" customHeight="1">
      <c r="A37" s="77"/>
      <c r="B37" s="18" t="s">
        <v>59</v>
      </c>
      <c r="C37" s="19" t="s">
        <v>5</v>
      </c>
      <c r="D37" s="19" t="s">
        <v>8</v>
      </c>
      <c r="E37" s="89" t="s">
        <v>8</v>
      </c>
      <c r="F37" s="27">
        <f>IF($C37=$C$6,5,0)+IF($D37=$C$6,3,0)+IF($E37=$C$6,1,0)</f>
        <v>5</v>
      </c>
      <c r="G37" s="38"/>
      <c r="H37" s="28">
        <f>IF($C37=$C$7,5,0)+IF($D37=$C$7,3,0)+IF($E37=$C$7,1,0)</f>
        <v>4</v>
      </c>
      <c r="I37" s="39"/>
      <c r="J37" s="77"/>
    </row>
    <row r="38" ht="12.75" customHeight="1">
      <c r="A38" s="77"/>
      <c r="B38" s="18"/>
      <c r="C38" s="19" t="s">
        <v>144</v>
      </c>
      <c r="D38" s="19" t="s">
        <v>145</v>
      </c>
      <c r="E38" s="19" t="s">
        <v>146</v>
      </c>
      <c r="F38" s="27"/>
      <c r="G38" s="38"/>
      <c r="H38" s="28"/>
      <c r="I38" s="39"/>
      <c r="J38" s="77"/>
    </row>
    <row r="39" ht="12.75" customHeight="1">
      <c r="A39" s="77"/>
      <c r="B39" s="40"/>
      <c r="C39" s="31" t="s">
        <v>147</v>
      </c>
      <c r="D39" s="19" t="s">
        <v>148</v>
      </c>
      <c r="E39" s="19" t="s">
        <v>149</v>
      </c>
      <c r="F39" s="34"/>
      <c r="G39" s="35">
        <f>F37+G36</f>
        <v>37</v>
      </c>
      <c r="H39" s="36"/>
      <c r="I39" s="37">
        <f>H37+I36</f>
        <v>44</v>
      </c>
      <c r="J39" s="77"/>
    </row>
    <row r="40" ht="12.75" customHeight="1">
      <c r="A40" s="77"/>
      <c r="B40" s="18" t="s">
        <v>65</v>
      </c>
      <c r="C40" s="19" t="s">
        <v>8</v>
      </c>
      <c r="D40" s="20"/>
      <c r="E40" s="80"/>
      <c r="F40" s="27">
        <f>IF($C40=$C$6,5,0)+IF($D40=$C$6,0,0)+IF($E40=$C$6,0,0)</f>
        <v>0</v>
      </c>
      <c r="G40" s="38"/>
      <c r="H40" s="28">
        <f>IF($C40=$C$7,5,0)+IF($D40=$C$7,0,0)+IF($E40=$C$7,0,0)</f>
        <v>5</v>
      </c>
      <c r="I40" s="39"/>
      <c r="J40" s="77"/>
    </row>
    <row r="41" ht="12.75" customHeight="1">
      <c r="A41" s="77"/>
      <c r="B41" s="50"/>
      <c r="C41" s="51" t="s">
        <v>150</v>
      </c>
      <c r="D41" s="20"/>
      <c r="E41" s="80"/>
      <c r="F41" s="27"/>
      <c r="G41" s="38"/>
      <c r="H41" s="28"/>
      <c r="I41" s="39"/>
      <c r="J41" s="77"/>
    </row>
    <row r="42" ht="12.75" customHeight="1">
      <c r="A42" s="77"/>
      <c r="B42" s="40"/>
      <c r="C42" s="83" t="s">
        <v>151</v>
      </c>
      <c r="D42" s="57"/>
      <c r="E42" s="90"/>
      <c r="F42" s="34"/>
      <c r="G42" s="35">
        <f>F40+G39</f>
        <v>37</v>
      </c>
      <c r="H42" s="36"/>
      <c r="I42" s="37">
        <f>H40+I39</f>
        <v>49</v>
      </c>
      <c r="J42" s="77"/>
    </row>
    <row r="43" ht="12.75" customHeight="1">
      <c r="A43" s="77"/>
      <c r="B43" s="18" t="s">
        <v>67</v>
      </c>
      <c r="C43" s="19" t="s">
        <v>5</v>
      </c>
      <c r="D43" s="19" t="s">
        <v>8</v>
      </c>
      <c r="E43" s="82" t="s">
        <v>8</v>
      </c>
      <c r="F43" s="27">
        <f>IF($C43=$C$6,5,0)+IF($D43=$C$6,3,0)+IF($E43=$C$6,1,0)</f>
        <v>5</v>
      </c>
      <c r="G43" s="38"/>
      <c r="H43" s="28">
        <f>IF($C43=$C$7,5,0)+IF($D43=$C$7,3,0)+IF($E43=$C$7,1,0)</f>
        <v>4</v>
      </c>
      <c r="I43" s="39"/>
      <c r="J43" s="77"/>
    </row>
    <row r="44" ht="12.75" customHeight="1">
      <c r="A44" s="77"/>
      <c r="B44" s="18"/>
      <c r="C44" s="19" t="s">
        <v>116</v>
      </c>
      <c r="D44" s="19" t="s">
        <v>152</v>
      </c>
      <c r="E44" s="19" t="s">
        <v>153</v>
      </c>
      <c r="F44" s="27"/>
      <c r="G44" s="38"/>
      <c r="H44" s="28"/>
      <c r="I44" s="39"/>
      <c r="J44" s="77"/>
    </row>
    <row r="45" ht="12.75" customHeight="1">
      <c r="A45" s="77"/>
      <c r="B45" s="40"/>
      <c r="C45" s="19" t="s">
        <v>154</v>
      </c>
      <c r="D45" s="19" t="s">
        <v>155</v>
      </c>
      <c r="E45" s="19" t="s">
        <v>156</v>
      </c>
      <c r="F45" s="34"/>
      <c r="G45" s="35">
        <f>F43+G42</f>
        <v>42</v>
      </c>
      <c r="H45" s="36"/>
      <c r="I45" s="37">
        <f>H43+I42</f>
        <v>53</v>
      </c>
      <c r="J45" s="77"/>
    </row>
    <row r="46" ht="12.75" customHeight="1">
      <c r="A46" s="77"/>
      <c r="B46" s="18" t="s">
        <v>70</v>
      </c>
      <c r="C46" s="86" t="s">
        <v>5</v>
      </c>
      <c r="D46" s="86" t="s">
        <v>5</v>
      </c>
      <c r="E46" s="89" t="s">
        <v>5</v>
      </c>
      <c r="F46" s="27">
        <f>IF($C46=$C$6,5,0)+IF($D46=$C$6,3,0)+IF($E46=$C$6,1,0)</f>
        <v>9</v>
      </c>
      <c r="G46" s="38"/>
      <c r="H46" s="28">
        <f>IF($C46=$C$7,5,0)+IF($D46=$C$7,3,0)+IF($E46=$C$7,1,0)</f>
        <v>0</v>
      </c>
      <c r="I46" s="39"/>
      <c r="J46" s="77"/>
    </row>
    <row r="47" ht="12.75" customHeight="1">
      <c r="A47" s="77"/>
      <c r="B47" s="18"/>
      <c r="C47" s="19" t="s">
        <v>122</v>
      </c>
      <c r="D47" s="19" t="s">
        <v>71</v>
      </c>
      <c r="E47" s="19" t="s">
        <v>157</v>
      </c>
      <c r="F47" s="27"/>
      <c r="G47" s="38"/>
      <c r="H47" s="28"/>
      <c r="I47" s="39"/>
      <c r="J47" s="77"/>
    </row>
    <row r="48" ht="12.75" customHeight="1">
      <c r="A48" s="77"/>
      <c r="B48" s="40"/>
      <c r="C48" s="19" t="s">
        <v>158</v>
      </c>
      <c r="D48" s="19" t="s">
        <v>159</v>
      </c>
      <c r="E48" s="19" t="s">
        <v>160</v>
      </c>
      <c r="F48" s="34"/>
      <c r="G48" s="35">
        <f>F46+G45</f>
        <v>51</v>
      </c>
      <c r="H48" s="36"/>
      <c r="I48" s="37">
        <f>H46+I45</f>
        <v>53</v>
      </c>
      <c r="J48" s="77"/>
    </row>
    <row r="49" ht="12.75" customHeight="1">
      <c r="A49" s="77"/>
      <c r="B49" s="18" t="s">
        <v>161</v>
      </c>
      <c r="C49" s="86" t="s">
        <v>5</v>
      </c>
      <c r="D49" s="86" t="s">
        <v>5</v>
      </c>
      <c r="E49" s="89" t="s">
        <v>8</v>
      </c>
      <c r="F49" s="27">
        <f>IF($C49=$C$6,5,0)+IF($D49=$C$6,3,0)+IF($E49=$C$6,1,0)</f>
        <v>8</v>
      </c>
      <c r="G49" s="38"/>
      <c r="H49" s="28">
        <f>IF($C49=$C$7,5,0)+IF($D49=$C$7,3,0)+IF($E49=$C$7,1,0)</f>
        <v>1</v>
      </c>
      <c r="I49" s="39"/>
      <c r="J49" s="77"/>
    </row>
    <row r="50" ht="12.75" customHeight="1">
      <c r="A50" s="77"/>
      <c r="B50" s="18"/>
      <c r="C50" s="19" t="s">
        <v>157</v>
      </c>
      <c r="D50" s="19" t="s">
        <v>162</v>
      </c>
      <c r="E50" s="19" t="s">
        <v>163</v>
      </c>
      <c r="F50" s="27"/>
      <c r="G50" s="38"/>
      <c r="H50" s="28"/>
      <c r="I50" s="39"/>
      <c r="J50" s="77"/>
    </row>
    <row r="51" ht="12.75" customHeight="1">
      <c r="A51" s="77"/>
      <c r="B51" s="40"/>
      <c r="C51" s="19" t="s">
        <v>164</v>
      </c>
      <c r="D51" s="19" t="s">
        <v>165</v>
      </c>
      <c r="E51" s="19" t="s">
        <v>166</v>
      </c>
      <c r="F51" s="34"/>
      <c r="G51" s="35">
        <f>F49+G48</f>
        <v>59</v>
      </c>
      <c r="H51" s="36"/>
      <c r="I51" s="37">
        <f>H49+I48</f>
        <v>54</v>
      </c>
      <c r="J51" s="77"/>
    </row>
    <row r="52" ht="12.75" customHeight="1">
      <c r="A52" s="77"/>
      <c r="B52" s="18" t="s">
        <v>82</v>
      </c>
      <c r="C52" s="86" t="s">
        <v>5</v>
      </c>
      <c r="D52" s="86" t="s">
        <v>8</v>
      </c>
      <c r="E52" s="89" t="s">
        <v>5</v>
      </c>
      <c r="F52" s="27">
        <f>IF($C52=$C$6,5,0)+IF($D52=$C$6,3,0)+IF($E52=$C$6,1,0)</f>
        <v>6</v>
      </c>
      <c r="G52" s="38"/>
      <c r="H52" s="28">
        <f>IF($C52=$C$7,5,0)+IF($D52=$C$7,3,0)+IF($E52=$C$7,1,0)</f>
        <v>3</v>
      </c>
      <c r="I52" s="39"/>
      <c r="J52" s="77"/>
      <c r="K52" s="60" t="s">
        <v>83</v>
      </c>
      <c r="L52" s="61">
        <f>SUM(F65,H65)</f>
        <v>149</v>
      </c>
    </row>
    <row r="53" ht="12.75" customHeight="1">
      <c r="A53" s="77"/>
      <c r="B53" s="18"/>
      <c r="C53" s="19" t="s">
        <v>117</v>
      </c>
      <c r="D53" s="19" t="s">
        <v>167</v>
      </c>
      <c r="E53" s="19" t="s">
        <v>168</v>
      </c>
      <c r="F53" s="27"/>
      <c r="G53" s="38"/>
      <c r="H53" s="28"/>
      <c r="I53" s="39"/>
      <c r="J53" s="77"/>
    </row>
    <row r="54" ht="12.75" customHeight="1">
      <c r="A54" s="77"/>
      <c r="B54" s="40"/>
      <c r="C54" s="31" t="s">
        <v>169</v>
      </c>
      <c r="D54" s="31" t="s">
        <v>170</v>
      </c>
      <c r="E54" s="85" t="s">
        <v>171</v>
      </c>
      <c r="F54" s="34"/>
      <c r="G54" s="35">
        <f>F52+G51</f>
        <v>65</v>
      </c>
      <c r="H54" s="36"/>
      <c r="I54" s="37">
        <f>H52+I51</f>
        <v>57</v>
      </c>
      <c r="J54" s="77"/>
    </row>
    <row r="55" ht="12.75" customHeight="1">
      <c r="A55" s="77"/>
      <c r="B55" s="18" t="s">
        <v>90</v>
      </c>
      <c r="C55" s="19" t="s">
        <v>5</v>
      </c>
      <c r="D55" s="19" t="s">
        <v>8</v>
      </c>
      <c r="E55" s="82" t="s">
        <v>8</v>
      </c>
      <c r="F55" s="27">
        <f>IF($C55=$C$6,5,0)+IF($D55=$C$6,3,0)+IF($E55=$C$6,1,0)</f>
        <v>5</v>
      </c>
      <c r="G55" s="38"/>
      <c r="H55" s="28">
        <f>IF($C55=$C$7,5,0)+IF($D55=$C$7,3,0)+IF($E55=$C$7,1,0)</f>
        <v>4</v>
      </c>
      <c r="I55" s="39"/>
      <c r="J55" s="77"/>
    </row>
    <row r="56" ht="12.75" customHeight="1">
      <c r="A56" s="77"/>
      <c r="B56" s="18"/>
      <c r="C56" s="19" t="s">
        <v>172</v>
      </c>
      <c r="D56" s="19" t="s">
        <v>173</v>
      </c>
      <c r="E56" s="19" t="s">
        <v>167</v>
      </c>
      <c r="F56" s="27"/>
      <c r="G56" s="38"/>
      <c r="H56" s="28"/>
      <c r="I56" s="39"/>
      <c r="J56" s="77"/>
    </row>
    <row r="57" ht="12.75" customHeight="1">
      <c r="A57" s="77"/>
      <c r="B57" s="40"/>
      <c r="C57" s="31" t="s">
        <v>174</v>
      </c>
      <c r="D57" s="31" t="s">
        <v>175</v>
      </c>
      <c r="E57" s="85" t="s">
        <v>176</v>
      </c>
      <c r="F57" s="34"/>
      <c r="G57" s="35">
        <f>F55+G54</f>
        <v>70</v>
      </c>
      <c r="H57" s="36"/>
      <c r="I57" s="37">
        <f>H55+I54</f>
        <v>61</v>
      </c>
      <c r="J57" s="77"/>
    </row>
    <row r="58" ht="12.75" customHeight="1">
      <c r="A58" s="77"/>
      <c r="B58" s="18" t="s">
        <v>97</v>
      </c>
      <c r="C58" s="19" t="s">
        <v>8</v>
      </c>
      <c r="D58" s="19" t="s">
        <v>5</v>
      </c>
      <c r="E58" s="82" t="s">
        <v>8</v>
      </c>
      <c r="F58" s="27">
        <f>IF($C58=$C$6,5,0)+IF($D58=$C$6,3,0)+IF($E58=$C$6,1,0)</f>
        <v>3</v>
      </c>
      <c r="G58" s="38"/>
      <c r="H58" s="28">
        <f>IF($C58=$C$7,5,0)+IF($D58=$C$7,3,0)+IF($E58=$C$7,1,0)</f>
        <v>6</v>
      </c>
      <c r="I58" s="39"/>
      <c r="J58" s="77"/>
    </row>
    <row r="59" ht="12.75" customHeight="1">
      <c r="A59" s="77"/>
      <c r="B59" s="18"/>
      <c r="C59" s="19" t="s">
        <v>177</v>
      </c>
      <c r="D59" s="19" t="s">
        <v>157</v>
      </c>
      <c r="E59" s="19" t="s">
        <v>178</v>
      </c>
      <c r="F59" s="27"/>
      <c r="G59" s="38"/>
      <c r="H59" s="28"/>
      <c r="I59" s="39"/>
      <c r="J59" s="77"/>
    </row>
    <row r="60" ht="12.75" customHeight="1">
      <c r="A60" s="77"/>
      <c r="B60" s="40"/>
      <c r="C60" s="31" t="s">
        <v>179</v>
      </c>
      <c r="D60" s="31" t="s">
        <v>179</v>
      </c>
      <c r="E60" s="85" t="s">
        <v>180</v>
      </c>
      <c r="F60" s="34"/>
      <c r="G60" s="35">
        <f>F58+G57</f>
        <v>73</v>
      </c>
      <c r="H60" s="36"/>
      <c r="I60" s="37">
        <f>H58+I57</f>
        <v>67</v>
      </c>
      <c r="J60" s="77"/>
    </row>
    <row r="61" ht="12.75" customHeight="1">
      <c r="A61" s="77"/>
      <c r="B61" s="18" t="s">
        <v>102</v>
      </c>
      <c r="C61" s="19" t="s">
        <v>5</v>
      </c>
      <c r="D61" s="19" t="s">
        <v>8</v>
      </c>
      <c r="E61" s="82" t="s">
        <v>5</v>
      </c>
      <c r="F61" s="27">
        <f>IF($C61=$C$6,5,0)+IF($D61=$C$6,3,0)+IF($E61=$C$6,1,0)</f>
        <v>6</v>
      </c>
      <c r="G61" s="38"/>
      <c r="H61" s="28">
        <f>IF($C61=$C$7,5,0)+IF($D61=$C$7,3,0)+IF($E61=$C$7,1,0)</f>
        <v>3</v>
      </c>
      <c r="I61" s="39"/>
      <c r="J61" s="77"/>
    </row>
    <row r="62" ht="12.75" customHeight="1">
      <c r="A62" s="77"/>
      <c r="B62" s="18"/>
      <c r="C62" s="19" t="s">
        <v>172</v>
      </c>
      <c r="D62" s="19" t="s">
        <v>167</v>
      </c>
      <c r="E62" s="19" t="s">
        <v>117</v>
      </c>
      <c r="F62" s="27"/>
      <c r="G62" s="38"/>
      <c r="H62" s="28"/>
      <c r="I62" s="39"/>
      <c r="J62" s="77"/>
    </row>
    <row r="63" ht="13.5" customHeight="1">
      <c r="A63" s="77"/>
      <c r="B63" s="40"/>
      <c r="C63" s="31" t="s">
        <v>181</v>
      </c>
      <c r="D63" s="31" t="s">
        <v>182</v>
      </c>
      <c r="E63" s="19" t="s">
        <v>183</v>
      </c>
      <c r="F63" s="34"/>
      <c r="G63" s="35">
        <f>F61+G60</f>
        <v>79</v>
      </c>
      <c r="H63" s="36"/>
      <c r="I63" s="37">
        <f>H61+I60</f>
        <v>70</v>
      </c>
      <c r="J63" s="77"/>
    </row>
    <row r="64" ht="16.5" customHeight="1">
      <c r="E64" s="91" t="s">
        <v>107</v>
      </c>
      <c r="F64" s="92" t="s">
        <v>13</v>
      </c>
      <c r="G64" s="93"/>
      <c r="H64" s="92" t="s">
        <v>26</v>
      </c>
      <c r="I64" s="94"/>
    </row>
    <row r="65" ht="16.5" customHeight="1">
      <c r="E65" s="95"/>
      <c r="F65" s="96">
        <f>G63</f>
        <v>79</v>
      </c>
      <c r="G65" s="97"/>
      <c r="H65" s="96">
        <f>I63</f>
        <v>70</v>
      </c>
      <c r="I65" s="98"/>
    </row>
    <row r="66" ht="12.75" customHeight="1"/>
    <row r="67" ht="21.75" customHeight="1">
      <c r="A67" s="71"/>
      <c r="B67" s="72" t="s">
        <v>108</v>
      </c>
      <c r="C67" s="73" t="s">
        <v>109</v>
      </c>
      <c r="D67" s="74"/>
      <c r="E67" s="99"/>
      <c r="F67" s="74"/>
      <c r="G67" s="100">
        <v>0.7652777777777777</v>
      </c>
      <c r="H67" s="74"/>
      <c r="I67" s="74"/>
      <c r="J67" s="74"/>
    </row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5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6">
    <mergeCell ref="B1:I1"/>
    <mergeCell ref="B2:I2"/>
    <mergeCell ref="B3:I3"/>
    <mergeCell ref="B5:I5"/>
    <mergeCell ref="F6:I6"/>
    <mergeCell ref="H9:I9"/>
    <mergeCell ref="L16:N16"/>
    <mergeCell ref="E67:F67"/>
    <mergeCell ref="G67:J67"/>
    <mergeCell ref="F9:G9"/>
    <mergeCell ref="E64:E65"/>
    <mergeCell ref="F64:G64"/>
    <mergeCell ref="H64:I64"/>
    <mergeCell ref="F65:G65"/>
    <mergeCell ref="H65:I65"/>
    <mergeCell ref="C67:D67"/>
  </mergeCells>
  <dataValidations>
    <dataValidation type="list" allowBlank="1" showInputMessage="1" showErrorMessage="1" prompt=" - " sqref="C10:E10 H11 C13:E13 H13:H14 C16:E16 H16:H17 C19:E19 H19:H20 C22:E22 H22:H23 C25:E25 H25:H26 C28:E28 H28:H29 C31:E31 H31:H32 C34:E34 H34:H35 C37:E37 H37:H38 C40:E40 H40:H41 C43:E43 H43:H44 C46:E46 H46:H47 C49:E49 H49:H50 C52:E52 H52:H53 C55:E55 H55:H56 C58:E58 H58:H59 C61:E61 H61:H62">
      <formula1>$C$5:$C$7</formula1>
    </dataValidation>
  </dataValidations>
  <printOptions/>
  <pageMargins bottom="0.75" footer="0.0" header="0.0" left="0.7" right="0.7" top="0.75"/>
  <pageSetup orientation="landscape"/>
  <drawing r:id="rId1"/>
</worksheet>
</file>