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activeTab="1"/>
  </bookViews>
  <sheets>
    <sheet name="BOYS" sheetId="3" r:id="rId1"/>
    <sheet name="GIRLS" sheetId="4" r:id="rId2"/>
    <sheet name="DUAL" sheetId="1" r:id="rId3"/>
    <sheet name="BOYS (M)" sheetId="5" r:id="rId4"/>
    <sheet name="GIRLS (M)" sheetId="6" r:id="rId5"/>
  </sheets>
  <definedNames>
    <definedName name="_xlnm.Print_Area" localSheetId="0">BOYS!$B$1:$M$55</definedName>
    <definedName name="_xlnm.Print_Area" localSheetId="3">'BOYS (M)'!$B$1:$M$52</definedName>
    <definedName name="_xlnm.Print_Area" localSheetId="2">DUAL!$A$1:$H$60</definedName>
    <definedName name="_xlnm.Print_Area" localSheetId="1">GIRLS!$B$1:$M$55</definedName>
    <definedName name="_xlnm.Print_Area" localSheetId="4">'GIRLS (M)'!$B$1:$M$52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4" l="1"/>
  <c r="M55" i="3" l="1"/>
  <c r="M1" i="4"/>
  <c r="M55" i="4" s="1"/>
  <c r="D2" i="4" l="1"/>
  <c r="M4" i="4" l="1"/>
  <c r="D3" i="4"/>
  <c r="W52" i="6" l="1"/>
  <c r="V52" i="6"/>
  <c r="U52" i="6"/>
  <c r="T52" i="6"/>
  <c r="R52" i="6"/>
  <c r="K52" i="6" s="1"/>
  <c r="I52" i="6"/>
  <c r="W51" i="6"/>
  <c r="V51" i="6"/>
  <c r="U51" i="6"/>
  <c r="T51" i="6"/>
  <c r="I51" i="6"/>
  <c r="W50" i="6"/>
  <c r="R50" i="6" s="1"/>
  <c r="K50" i="6" s="1"/>
  <c r="V50" i="6"/>
  <c r="U50" i="6"/>
  <c r="T50" i="6"/>
  <c r="S50" i="6" s="1"/>
  <c r="M50" i="6" s="1"/>
  <c r="W49" i="6"/>
  <c r="V49" i="6"/>
  <c r="U49" i="6"/>
  <c r="T49" i="6"/>
  <c r="R49" i="6"/>
  <c r="K49" i="6" s="1"/>
  <c r="I49" i="6"/>
  <c r="W48" i="6"/>
  <c r="V48" i="6"/>
  <c r="U48" i="6"/>
  <c r="T48" i="6"/>
  <c r="I48" i="6"/>
  <c r="W47" i="6"/>
  <c r="V47" i="6"/>
  <c r="U47" i="6"/>
  <c r="T47" i="6"/>
  <c r="W46" i="6"/>
  <c r="V46" i="6"/>
  <c r="U46" i="6"/>
  <c r="T46" i="6"/>
  <c r="I46" i="6"/>
  <c r="W45" i="6"/>
  <c r="V45" i="6"/>
  <c r="U45" i="6"/>
  <c r="T45" i="6"/>
  <c r="I45" i="6"/>
  <c r="W44" i="6"/>
  <c r="V44" i="6"/>
  <c r="U44" i="6"/>
  <c r="T44" i="6"/>
  <c r="W43" i="6"/>
  <c r="V43" i="6"/>
  <c r="U43" i="6"/>
  <c r="T43" i="6"/>
  <c r="I43" i="6"/>
  <c r="W42" i="6"/>
  <c r="V42" i="6"/>
  <c r="U42" i="6"/>
  <c r="T42" i="6"/>
  <c r="I42" i="6"/>
  <c r="W41" i="6"/>
  <c r="V41" i="6"/>
  <c r="U41" i="6"/>
  <c r="T41" i="6"/>
  <c r="W40" i="6"/>
  <c r="V40" i="6"/>
  <c r="U40" i="6"/>
  <c r="T40" i="6"/>
  <c r="I40" i="6"/>
  <c r="W39" i="6"/>
  <c r="V39" i="6"/>
  <c r="U39" i="6"/>
  <c r="T39" i="6"/>
  <c r="I39" i="6"/>
  <c r="W38" i="6"/>
  <c r="V38" i="6"/>
  <c r="U38" i="6"/>
  <c r="T38" i="6"/>
  <c r="W37" i="6"/>
  <c r="V37" i="6"/>
  <c r="U37" i="6"/>
  <c r="T37" i="6"/>
  <c r="I37" i="6"/>
  <c r="W36" i="6"/>
  <c r="V36" i="6"/>
  <c r="U36" i="6"/>
  <c r="T36" i="6"/>
  <c r="I36" i="6"/>
  <c r="W35" i="6"/>
  <c r="V35" i="6"/>
  <c r="R35" i="6" s="1"/>
  <c r="K35" i="6" s="1"/>
  <c r="U35" i="6"/>
  <c r="T35" i="6"/>
  <c r="W34" i="6"/>
  <c r="V34" i="6"/>
  <c r="U34" i="6"/>
  <c r="T34" i="6"/>
  <c r="I34" i="6"/>
  <c r="W33" i="6"/>
  <c r="V33" i="6"/>
  <c r="U33" i="6"/>
  <c r="T33" i="6"/>
  <c r="I33" i="6"/>
  <c r="W32" i="6"/>
  <c r="V32" i="6"/>
  <c r="U32" i="6"/>
  <c r="T32" i="6"/>
  <c r="W31" i="6"/>
  <c r="V31" i="6"/>
  <c r="U31" i="6"/>
  <c r="T31" i="6"/>
  <c r="W30" i="6"/>
  <c r="V30" i="6"/>
  <c r="U30" i="6"/>
  <c r="T30" i="6"/>
  <c r="I30" i="6"/>
  <c r="W29" i="6"/>
  <c r="V29" i="6"/>
  <c r="U29" i="6"/>
  <c r="T29" i="6"/>
  <c r="I29" i="6"/>
  <c r="W28" i="6"/>
  <c r="V28" i="6"/>
  <c r="U28" i="6"/>
  <c r="T28" i="6"/>
  <c r="W27" i="6"/>
  <c r="V27" i="6"/>
  <c r="U27" i="6"/>
  <c r="T27" i="6"/>
  <c r="I27" i="6"/>
  <c r="W26" i="6"/>
  <c r="V26" i="6"/>
  <c r="U26" i="6"/>
  <c r="T26" i="6"/>
  <c r="I26" i="6"/>
  <c r="W25" i="6"/>
  <c r="V25" i="6"/>
  <c r="U25" i="6"/>
  <c r="T25" i="6"/>
  <c r="W24" i="6"/>
  <c r="V24" i="6"/>
  <c r="U24" i="6"/>
  <c r="T24" i="6"/>
  <c r="I24" i="6"/>
  <c r="W23" i="6"/>
  <c r="V23" i="6"/>
  <c r="U23" i="6"/>
  <c r="T23" i="6"/>
  <c r="I23" i="6"/>
  <c r="W22" i="6"/>
  <c r="V22" i="6"/>
  <c r="U22" i="6"/>
  <c r="T22" i="6"/>
  <c r="W21" i="6"/>
  <c r="V21" i="6"/>
  <c r="U21" i="6"/>
  <c r="T21" i="6"/>
  <c r="I21" i="6"/>
  <c r="W20" i="6"/>
  <c r="V20" i="6"/>
  <c r="U20" i="6"/>
  <c r="T20" i="6"/>
  <c r="I20" i="6"/>
  <c r="W19" i="6"/>
  <c r="V19" i="6"/>
  <c r="U19" i="6"/>
  <c r="T19" i="6"/>
  <c r="W18" i="6"/>
  <c r="V18" i="6"/>
  <c r="U18" i="6"/>
  <c r="T18" i="6"/>
  <c r="I18" i="6"/>
  <c r="W17" i="6"/>
  <c r="V17" i="6"/>
  <c r="U17" i="6"/>
  <c r="T17" i="6"/>
  <c r="I17" i="6"/>
  <c r="W16" i="6"/>
  <c r="V16" i="6"/>
  <c r="U16" i="6"/>
  <c r="T16" i="6"/>
  <c r="W15" i="6"/>
  <c r="V15" i="6"/>
  <c r="U15" i="6"/>
  <c r="T15" i="6"/>
  <c r="W14" i="6"/>
  <c r="V14" i="6"/>
  <c r="U14" i="6"/>
  <c r="T14" i="6"/>
  <c r="I14" i="6"/>
  <c r="W13" i="6"/>
  <c r="V13" i="6"/>
  <c r="U13" i="6"/>
  <c r="T13" i="6"/>
  <c r="I13" i="6"/>
  <c r="W12" i="6"/>
  <c r="V12" i="6"/>
  <c r="U12" i="6"/>
  <c r="T12" i="6"/>
  <c r="W11" i="6"/>
  <c r="V11" i="6"/>
  <c r="U11" i="6"/>
  <c r="T11" i="6"/>
  <c r="I11" i="6"/>
  <c r="W10" i="6"/>
  <c r="V10" i="6"/>
  <c r="U10" i="6"/>
  <c r="T10" i="6"/>
  <c r="I10" i="6"/>
  <c r="F10" i="6"/>
  <c r="W9" i="6"/>
  <c r="V9" i="6"/>
  <c r="U9" i="6"/>
  <c r="T9" i="6"/>
  <c r="W8" i="6"/>
  <c r="V8" i="6"/>
  <c r="U8" i="6"/>
  <c r="T8" i="6"/>
  <c r="I8" i="6"/>
  <c r="F8" i="6"/>
  <c r="W7" i="6"/>
  <c r="V7" i="6"/>
  <c r="U7" i="6"/>
  <c r="T7" i="6"/>
  <c r="F7" i="6"/>
  <c r="W6" i="6"/>
  <c r="V6" i="6"/>
  <c r="U6" i="6"/>
  <c r="T6" i="6"/>
  <c r="W5" i="6"/>
  <c r="V5" i="6"/>
  <c r="U5" i="6"/>
  <c r="T5" i="6"/>
  <c r="Q5" i="6"/>
  <c r="W52" i="5"/>
  <c r="V52" i="5"/>
  <c r="R52" i="5" s="1"/>
  <c r="K52" i="5" s="1"/>
  <c r="U52" i="5"/>
  <c r="T52" i="5"/>
  <c r="I52" i="5"/>
  <c r="F52" i="5"/>
  <c r="W51" i="5"/>
  <c r="V51" i="5"/>
  <c r="U51" i="5"/>
  <c r="T51" i="5"/>
  <c r="F51" i="5"/>
  <c r="W50" i="5"/>
  <c r="V50" i="5"/>
  <c r="U50" i="5"/>
  <c r="T50" i="5"/>
  <c r="W49" i="5"/>
  <c r="V49" i="5"/>
  <c r="U49" i="5"/>
  <c r="T49" i="5"/>
  <c r="F49" i="5"/>
  <c r="W48" i="5"/>
  <c r="V48" i="5"/>
  <c r="U48" i="5"/>
  <c r="T48" i="5"/>
  <c r="F48" i="5"/>
  <c r="W47" i="5"/>
  <c r="V47" i="5"/>
  <c r="U47" i="5"/>
  <c r="T47" i="5"/>
  <c r="W46" i="5"/>
  <c r="V46" i="5"/>
  <c r="U46" i="5"/>
  <c r="T46" i="5"/>
  <c r="I46" i="5"/>
  <c r="F46" i="5"/>
  <c r="W45" i="5"/>
  <c r="V45" i="5"/>
  <c r="U45" i="5"/>
  <c r="T45" i="5"/>
  <c r="F45" i="5"/>
  <c r="W44" i="5"/>
  <c r="V44" i="5"/>
  <c r="U44" i="5"/>
  <c r="T44" i="5"/>
  <c r="W43" i="5"/>
  <c r="V43" i="5"/>
  <c r="U43" i="5"/>
  <c r="T43" i="5"/>
  <c r="F43" i="5"/>
  <c r="W42" i="5"/>
  <c r="V42" i="5"/>
  <c r="U42" i="5"/>
  <c r="T42" i="5"/>
  <c r="F42" i="5"/>
  <c r="W41" i="5"/>
  <c r="V41" i="5"/>
  <c r="U41" i="5"/>
  <c r="T41" i="5"/>
  <c r="W40" i="5"/>
  <c r="V40" i="5"/>
  <c r="U40" i="5"/>
  <c r="T40" i="5"/>
  <c r="I40" i="5"/>
  <c r="F40" i="5"/>
  <c r="W39" i="5"/>
  <c r="V39" i="5"/>
  <c r="U39" i="5"/>
  <c r="T39" i="5"/>
  <c r="F39" i="5"/>
  <c r="W38" i="5"/>
  <c r="V38" i="5"/>
  <c r="U38" i="5"/>
  <c r="T38" i="5"/>
  <c r="W37" i="5"/>
  <c r="V37" i="5"/>
  <c r="U37" i="5"/>
  <c r="T37" i="5"/>
  <c r="F37" i="5"/>
  <c r="W36" i="5"/>
  <c r="V36" i="5"/>
  <c r="U36" i="5"/>
  <c r="T36" i="5"/>
  <c r="F36" i="5"/>
  <c r="W35" i="5"/>
  <c r="V35" i="5"/>
  <c r="U35" i="5"/>
  <c r="T35" i="5"/>
  <c r="W34" i="5"/>
  <c r="V34" i="5"/>
  <c r="U34" i="5"/>
  <c r="T34" i="5"/>
  <c r="I34" i="5"/>
  <c r="F34" i="5"/>
  <c r="W33" i="5"/>
  <c r="V33" i="5"/>
  <c r="U33" i="5"/>
  <c r="T33" i="5"/>
  <c r="F33" i="5"/>
  <c r="W32" i="5"/>
  <c r="V32" i="5"/>
  <c r="U32" i="5"/>
  <c r="T32" i="5"/>
  <c r="W31" i="5"/>
  <c r="V31" i="5"/>
  <c r="U31" i="5"/>
  <c r="T31" i="5"/>
  <c r="W30" i="5"/>
  <c r="V30" i="5"/>
  <c r="U30" i="5"/>
  <c r="T30" i="5"/>
  <c r="I30" i="5"/>
  <c r="F30" i="5"/>
  <c r="W29" i="5"/>
  <c r="V29" i="5"/>
  <c r="U29" i="5"/>
  <c r="T29" i="5"/>
  <c r="F29" i="5"/>
  <c r="W28" i="5"/>
  <c r="V28" i="5"/>
  <c r="U28" i="5"/>
  <c r="T28" i="5"/>
  <c r="W27" i="5"/>
  <c r="V27" i="5"/>
  <c r="U27" i="5"/>
  <c r="T27" i="5"/>
  <c r="F27" i="5"/>
  <c r="W26" i="5"/>
  <c r="V26" i="5"/>
  <c r="U26" i="5"/>
  <c r="T26" i="5"/>
  <c r="F26" i="5"/>
  <c r="W25" i="5"/>
  <c r="V25" i="5"/>
  <c r="U25" i="5"/>
  <c r="T25" i="5"/>
  <c r="W24" i="5"/>
  <c r="V24" i="5"/>
  <c r="U24" i="5"/>
  <c r="T24" i="5"/>
  <c r="I24" i="5"/>
  <c r="F24" i="5"/>
  <c r="W23" i="5"/>
  <c r="V23" i="5"/>
  <c r="U23" i="5"/>
  <c r="T23" i="5"/>
  <c r="F23" i="5"/>
  <c r="W22" i="5"/>
  <c r="V22" i="5"/>
  <c r="U22" i="5"/>
  <c r="T22" i="5"/>
  <c r="W21" i="5"/>
  <c r="V21" i="5"/>
  <c r="U21" i="5"/>
  <c r="T21" i="5"/>
  <c r="F21" i="5"/>
  <c r="W20" i="5"/>
  <c r="V20" i="5"/>
  <c r="U20" i="5"/>
  <c r="T20" i="5"/>
  <c r="F20" i="5"/>
  <c r="W19" i="5"/>
  <c r="V19" i="5"/>
  <c r="U19" i="5"/>
  <c r="T19" i="5"/>
  <c r="W18" i="5"/>
  <c r="V18" i="5"/>
  <c r="U18" i="5"/>
  <c r="T18" i="5"/>
  <c r="I18" i="5"/>
  <c r="F18" i="5"/>
  <c r="W17" i="5"/>
  <c r="V17" i="5"/>
  <c r="U17" i="5"/>
  <c r="T17" i="5"/>
  <c r="F17" i="5"/>
  <c r="W16" i="5"/>
  <c r="V16" i="5"/>
  <c r="U16" i="5"/>
  <c r="T16" i="5"/>
  <c r="W15" i="5"/>
  <c r="V15" i="5"/>
  <c r="U15" i="5"/>
  <c r="T15" i="5"/>
  <c r="W14" i="5"/>
  <c r="V14" i="5"/>
  <c r="U14" i="5"/>
  <c r="T14" i="5"/>
  <c r="I14" i="5"/>
  <c r="F14" i="5"/>
  <c r="W13" i="5"/>
  <c r="V13" i="5"/>
  <c r="U13" i="5"/>
  <c r="T13" i="5"/>
  <c r="F13" i="5"/>
  <c r="W12" i="5"/>
  <c r="V12" i="5"/>
  <c r="U12" i="5"/>
  <c r="T12" i="5"/>
  <c r="W11" i="5"/>
  <c r="V11" i="5"/>
  <c r="U11" i="5"/>
  <c r="T11" i="5"/>
  <c r="F11" i="5"/>
  <c r="W10" i="5"/>
  <c r="V10" i="5"/>
  <c r="U10" i="5"/>
  <c r="T10" i="5"/>
  <c r="F10" i="5"/>
  <c r="W9" i="5"/>
  <c r="V9" i="5"/>
  <c r="U9" i="5"/>
  <c r="T9" i="5"/>
  <c r="W8" i="5"/>
  <c r="V8" i="5"/>
  <c r="U8" i="5"/>
  <c r="T8" i="5"/>
  <c r="F8" i="5"/>
  <c r="W7" i="5"/>
  <c r="V7" i="5"/>
  <c r="U7" i="5"/>
  <c r="T7" i="5"/>
  <c r="F7" i="5"/>
  <c r="W6" i="5"/>
  <c r="V6" i="5"/>
  <c r="U6" i="5"/>
  <c r="T6" i="5"/>
  <c r="W5" i="5"/>
  <c r="V5" i="5"/>
  <c r="U5" i="5"/>
  <c r="T5" i="5"/>
  <c r="Q5" i="5"/>
  <c r="R7" i="5" l="1"/>
  <c r="K7" i="5" s="1"/>
  <c r="S10" i="5"/>
  <c r="M10" i="5" s="1"/>
  <c r="R30" i="6"/>
  <c r="K30" i="6" s="1"/>
  <c r="R37" i="6"/>
  <c r="K37" i="6" s="1"/>
  <c r="R43" i="6"/>
  <c r="K43" i="6" s="1"/>
  <c r="R44" i="6"/>
  <c r="K44" i="6" s="1"/>
  <c r="S48" i="6"/>
  <c r="M48" i="6" s="1"/>
  <c r="R47" i="5"/>
  <c r="K47" i="5" s="1"/>
  <c r="R39" i="6"/>
  <c r="K39" i="6" s="1"/>
  <c r="R41" i="6"/>
  <c r="K41" i="6" s="1"/>
  <c r="S26" i="5"/>
  <c r="M26" i="5" s="1"/>
  <c r="R44" i="5"/>
  <c r="K44" i="5" s="1"/>
  <c r="R48" i="5"/>
  <c r="K48" i="5" s="1"/>
  <c r="S51" i="5"/>
  <c r="M51" i="5" s="1"/>
  <c r="S15" i="6"/>
  <c r="M15" i="6" s="1"/>
  <c r="R18" i="6"/>
  <c r="K18" i="6" s="1"/>
  <c r="R19" i="6"/>
  <c r="K19" i="6" s="1"/>
  <c r="R46" i="6"/>
  <c r="K46" i="6" s="1"/>
  <c r="R47" i="6"/>
  <c r="K47" i="6" s="1"/>
  <c r="R5" i="5"/>
  <c r="K5" i="5" s="1"/>
  <c r="R6" i="5"/>
  <c r="K6" i="5" s="1"/>
  <c r="S19" i="5"/>
  <c r="M19" i="5" s="1"/>
  <c r="R22" i="5"/>
  <c r="K22" i="5" s="1"/>
  <c r="R41" i="5"/>
  <c r="K41" i="5" s="1"/>
  <c r="R20" i="6"/>
  <c r="K20" i="6" s="1"/>
  <c r="R26" i="6"/>
  <c r="K26" i="6" s="1"/>
  <c r="S51" i="6"/>
  <c r="M51" i="6" s="1"/>
  <c r="S50" i="5"/>
  <c r="M50" i="5" s="1"/>
  <c r="S8" i="6"/>
  <c r="M8" i="6" s="1"/>
  <c r="R17" i="6"/>
  <c r="K17" i="6" s="1"/>
  <c r="R23" i="5"/>
  <c r="K23" i="5" s="1"/>
  <c r="S25" i="5"/>
  <c r="M25" i="5" s="1"/>
  <c r="R26" i="5"/>
  <c r="K26" i="5" s="1"/>
  <c r="R27" i="5"/>
  <c r="K27" i="5" s="1"/>
  <c r="R28" i="5"/>
  <c r="K28" i="5" s="1"/>
  <c r="S35" i="5"/>
  <c r="M35" i="5" s="1"/>
  <c r="S10" i="6"/>
  <c r="M10" i="6" s="1"/>
  <c r="R7" i="6"/>
  <c r="K7" i="6" s="1"/>
  <c r="R39" i="5"/>
  <c r="K39" i="5" s="1"/>
  <c r="R43" i="5"/>
  <c r="K43" i="5" s="1"/>
  <c r="S45" i="5"/>
  <c r="M45" i="5" s="1"/>
  <c r="R46" i="5"/>
  <c r="K46" i="5" s="1"/>
  <c r="R5" i="6"/>
  <c r="K5" i="6" s="1"/>
  <c r="R6" i="6"/>
  <c r="K6" i="6" s="1"/>
  <c r="R15" i="6"/>
  <c r="K15" i="6" s="1"/>
  <c r="R16" i="6"/>
  <c r="K16" i="6" s="1"/>
  <c r="R21" i="6"/>
  <c r="K21" i="6" s="1"/>
  <c r="R22" i="6"/>
  <c r="K22" i="6" s="1"/>
  <c r="R28" i="6"/>
  <c r="K28" i="6" s="1"/>
  <c r="R10" i="5"/>
  <c r="K10" i="5" s="1"/>
  <c r="S32" i="5"/>
  <c r="M32" i="5" s="1"/>
  <c r="R17" i="5"/>
  <c r="K17" i="5" s="1"/>
  <c r="R24" i="5"/>
  <c r="K24" i="5" s="1"/>
  <c r="R8" i="5"/>
  <c r="K8" i="5" s="1"/>
  <c r="R9" i="5"/>
  <c r="K9" i="5" s="1"/>
  <c r="S17" i="5"/>
  <c r="M17" i="5" s="1"/>
  <c r="R18" i="5"/>
  <c r="K18" i="5" s="1"/>
  <c r="R19" i="5"/>
  <c r="K19" i="5" s="1"/>
  <c r="S21" i="5"/>
  <c r="M21" i="5" s="1"/>
  <c r="R36" i="5"/>
  <c r="K36" i="5" s="1"/>
  <c r="S16" i="5"/>
  <c r="M16" i="5" s="1"/>
  <c r="S31" i="5"/>
  <c r="M31" i="5" s="1"/>
  <c r="R32" i="5"/>
  <c r="K32" i="5" s="1"/>
  <c r="R35" i="5"/>
  <c r="K35" i="5" s="1"/>
  <c r="R42" i="5"/>
  <c r="K42" i="5" s="1"/>
  <c r="S44" i="5"/>
  <c r="M44" i="5" s="1"/>
  <c r="R45" i="5"/>
  <c r="K45" i="5" s="1"/>
  <c r="S46" i="5"/>
  <c r="M46" i="5" s="1"/>
  <c r="S7" i="6"/>
  <c r="M7" i="6" s="1"/>
  <c r="R10" i="6"/>
  <c r="K10" i="6" s="1"/>
  <c r="R11" i="6"/>
  <c r="K11" i="6" s="1"/>
  <c r="R12" i="6"/>
  <c r="K12" i="6" s="1"/>
  <c r="R33" i="6"/>
  <c r="K33" i="6" s="1"/>
  <c r="S39" i="6"/>
  <c r="M39" i="6" s="1"/>
  <c r="S12" i="5"/>
  <c r="M12" i="5" s="1"/>
  <c r="S6" i="5"/>
  <c r="M6" i="5" s="1"/>
  <c r="R12" i="5"/>
  <c r="K12" i="5" s="1"/>
  <c r="S22" i="5"/>
  <c r="M22" i="5" s="1"/>
  <c r="R30" i="5"/>
  <c r="K30" i="5" s="1"/>
  <c r="S39" i="5"/>
  <c r="M39" i="5" s="1"/>
  <c r="R51" i="5"/>
  <c r="K51" i="5" s="1"/>
  <c r="S52" i="5"/>
  <c r="M52" i="5" s="1"/>
  <c r="S17" i="6"/>
  <c r="M17" i="6" s="1"/>
  <c r="R32" i="6"/>
  <c r="K32" i="6" s="1"/>
  <c r="R40" i="6"/>
  <c r="K40" i="6" s="1"/>
  <c r="S24" i="5"/>
  <c r="M24" i="5" s="1"/>
  <c r="S27" i="5"/>
  <c r="M27" i="5" s="1"/>
  <c r="S28" i="5"/>
  <c r="M28" i="5" s="1"/>
  <c r="S30" i="5"/>
  <c r="M30" i="5" s="1"/>
  <c r="R27" i="6"/>
  <c r="K27" i="6" s="1"/>
  <c r="S29" i="6"/>
  <c r="M29" i="6" s="1"/>
  <c r="R31" i="6"/>
  <c r="K31" i="6" s="1"/>
  <c r="S41" i="6"/>
  <c r="M41" i="6" s="1"/>
  <c r="S44" i="6"/>
  <c r="M44" i="6" s="1"/>
  <c r="S52" i="6"/>
  <c r="M52" i="6" s="1"/>
  <c r="R11" i="5"/>
  <c r="K11" i="5" s="1"/>
  <c r="S13" i="5"/>
  <c r="M13" i="5" s="1"/>
  <c r="R15" i="5"/>
  <c r="K15" i="5" s="1"/>
  <c r="S41" i="5"/>
  <c r="M41" i="5" s="1"/>
  <c r="S47" i="5"/>
  <c r="M47" i="5" s="1"/>
  <c r="R8" i="6"/>
  <c r="K8" i="6" s="1"/>
  <c r="S20" i="6"/>
  <c r="M20" i="6" s="1"/>
  <c r="R51" i="6"/>
  <c r="K51" i="6" s="1"/>
  <c r="S5" i="5"/>
  <c r="M5" i="5" s="1"/>
  <c r="S11" i="5"/>
  <c r="M11" i="5" s="1"/>
  <c r="R13" i="5"/>
  <c r="K13" i="5" s="1"/>
  <c r="S14" i="5"/>
  <c r="M14" i="5" s="1"/>
  <c r="S15" i="5"/>
  <c r="M15" i="5" s="1"/>
  <c r="S20" i="5"/>
  <c r="M20" i="5" s="1"/>
  <c r="R21" i="5"/>
  <c r="K21" i="5" s="1"/>
  <c r="R29" i="5"/>
  <c r="K29" i="5" s="1"/>
  <c r="S33" i="5"/>
  <c r="M33" i="5" s="1"/>
  <c r="S36" i="5"/>
  <c r="M36" i="5" s="1"/>
  <c r="R40" i="5"/>
  <c r="K40" i="5" s="1"/>
  <c r="R49" i="5"/>
  <c r="K49" i="5" s="1"/>
  <c r="S12" i="6"/>
  <c r="M12" i="6" s="1"/>
  <c r="R13" i="6"/>
  <c r="K13" i="6" s="1"/>
  <c r="R14" i="6"/>
  <c r="K14" i="6" s="1"/>
  <c r="S21" i="6"/>
  <c r="M21" i="6" s="1"/>
  <c r="R23" i="6"/>
  <c r="K23" i="6" s="1"/>
  <c r="R24" i="6"/>
  <c r="K24" i="6" s="1"/>
  <c r="R25" i="6"/>
  <c r="K25" i="6" s="1"/>
  <c r="S30" i="6"/>
  <c r="M30" i="6" s="1"/>
  <c r="S35" i="6"/>
  <c r="M35" i="6" s="1"/>
  <c r="R36" i="6"/>
  <c r="K36" i="6" s="1"/>
  <c r="S42" i="6"/>
  <c r="M42" i="6" s="1"/>
  <c r="S45" i="6"/>
  <c r="M45" i="6" s="1"/>
  <c r="S8" i="5"/>
  <c r="M8" i="5" s="1"/>
  <c r="R33" i="5"/>
  <c r="K33" i="5" s="1"/>
  <c r="S34" i="5"/>
  <c r="M34" i="5" s="1"/>
  <c r="S40" i="5"/>
  <c r="M40" i="5" s="1"/>
  <c r="S49" i="5"/>
  <c r="M49" i="5" s="1"/>
  <c r="S19" i="6"/>
  <c r="M19" i="6" s="1"/>
  <c r="S23" i="6"/>
  <c r="M23" i="6" s="1"/>
  <c r="S28" i="6"/>
  <c r="M28" i="6" s="1"/>
  <c r="R34" i="6"/>
  <c r="K34" i="6" s="1"/>
  <c r="S36" i="6"/>
  <c r="M36" i="6" s="1"/>
  <c r="R38" i="6"/>
  <c r="K38" i="6" s="1"/>
  <c r="S43" i="6"/>
  <c r="M43" i="6" s="1"/>
  <c r="R9" i="6"/>
  <c r="K9" i="6" s="1"/>
  <c r="R48" i="6"/>
  <c r="K48" i="6" s="1"/>
  <c r="R16" i="5"/>
  <c r="K16" i="5" s="1"/>
  <c r="R20" i="5"/>
  <c r="K20" i="5" s="1"/>
  <c r="R25" i="5"/>
  <c r="K25" i="5" s="1"/>
  <c r="S42" i="5"/>
  <c r="M42" i="5" s="1"/>
  <c r="R50" i="5"/>
  <c r="K50" i="5" s="1"/>
  <c r="S6" i="6"/>
  <c r="M6" i="6" s="1"/>
  <c r="S13" i="6"/>
  <c r="M13" i="6" s="1"/>
  <c r="S26" i="6"/>
  <c r="M26" i="6" s="1"/>
  <c r="S33" i="6"/>
  <c r="M33" i="6" s="1"/>
  <c r="S37" i="6"/>
  <c r="M37" i="6" s="1"/>
  <c r="R42" i="6"/>
  <c r="K42" i="6" s="1"/>
  <c r="R45" i="6"/>
  <c r="K45" i="6" s="1"/>
  <c r="S46" i="6"/>
  <c r="M46" i="6" s="1"/>
  <c r="S7" i="5"/>
  <c r="M7" i="5" s="1"/>
  <c r="S9" i="5"/>
  <c r="M9" i="5" s="1"/>
  <c r="R14" i="5"/>
  <c r="K14" i="5" s="1"/>
  <c r="S23" i="5"/>
  <c r="M23" i="5" s="1"/>
  <c r="R31" i="5"/>
  <c r="K31" i="5" s="1"/>
  <c r="R34" i="5"/>
  <c r="K34" i="5" s="1"/>
  <c r="S37" i="5"/>
  <c r="M37" i="5" s="1"/>
  <c r="S38" i="5"/>
  <c r="M38" i="5" s="1"/>
  <c r="S48" i="5"/>
  <c r="M48" i="5" s="1"/>
  <c r="S9" i="6"/>
  <c r="M9" i="6" s="1"/>
  <c r="S11" i="6"/>
  <c r="M11" i="6" s="1"/>
  <c r="S22" i="6"/>
  <c r="M22" i="6" s="1"/>
  <c r="S24" i="6"/>
  <c r="M24" i="6" s="1"/>
  <c r="R29" i="6"/>
  <c r="K29" i="6" s="1"/>
  <c r="S31" i="6"/>
  <c r="M31" i="6" s="1"/>
  <c r="S38" i="6"/>
  <c r="M38" i="6" s="1"/>
  <c r="S40" i="6"/>
  <c r="M40" i="6" s="1"/>
  <c r="R37" i="5"/>
  <c r="K37" i="5" s="1"/>
  <c r="R38" i="5"/>
  <c r="K38" i="5" s="1"/>
  <c r="S43" i="5"/>
  <c r="M43" i="5" s="1"/>
  <c r="S5" i="6"/>
  <c r="M5" i="6" s="1"/>
  <c r="S14" i="6"/>
  <c r="M14" i="6" s="1"/>
  <c r="S16" i="6"/>
  <c r="M16" i="6" s="1"/>
  <c r="S18" i="6"/>
  <c r="M18" i="6" s="1"/>
  <c r="S25" i="6"/>
  <c r="M25" i="6" s="1"/>
  <c r="S27" i="6"/>
  <c r="M27" i="6" s="1"/>
  <c r="S32" i="6"/>
  <c r="M32" i="6" s="1"/>
  <c r="S34" i="6"/>
  <c r="M34" i="6" s="1"/>
  <c r="S47" i="6"/>
  <c r="M47" i="6" s="1"/>
  <c r="S49" i="6"/>
  <c r="M49" i="6" s="1"/>
  <c r="S18" i="5"/>
  <c r="M18" i="5" s="1"/>
  <c r="S29" i="5"/>
  <c r="M29" i="5" s="1"/>
  <c r="W52" i="4"/>
  <c r="V52" i="4"/>
  <c r="U52" i="4"/>
  <c r="T52" i="4"/>
  <c r="W51" i="4"/>
  <c r="V51" i="4"/>
  <c r="U51" i="4"/>
  <c r="T51" i="4"/>
  <c r="W50" i="4"/>
  <c r="V50" i="4"/>
  <c r="U50" i="4"/>
  <c r="T50" i="4"/>
  <c r="W49" i="4"/>
  <c r="V49" i="4"/>
  <c r="U49" i="4"/>
  <c r="T49" i="4"/>
  <c r="W48" i="4"/>
  <c r="V48" i="4"/>
  <c r="U48" i="4"/>
  <c r="T48" i="4"/>
  <c r="W47" i="4"/>
  <c r="V47" i="4"/>
  <c r="U47" i="4"/>
  <c r="T47" i="4"/>
  <c r="W46" i="4"/>
  <c r="V46" i="4"/>
  <c r="U46" i="4"/>
  <c r="T46" i="4"/>
  <c r="W45" i="4"/>
  <c r="V45" i="4"/>
  <c r="U45" i="4"/>
  <c r="T45" i="4"/>
  <c r="W44" i="4"/>
  <c r="V44" i="4"/>
  <c r="U44" i="4"/>
  <c r="T44" i="4"/>
  <c r="W43" i="4"/>
  <c r="V43" i="4"/>
  <c r="U43" i="4"/>
  <c r="T43" i="4"/>
  <c r="W42" i="4"/>
  <c r="V42" i="4"/>
  <c r="U42" i="4"/>
  <c r="T42" i="4"/>
  <c r="W41" i="4"/>
  <c r="V41" i="4"/>
  <c r="U41" i="4"/>
  <c r="T41" i="4"/>
  <c r="W40" i="4"/>
  <c r="V40" i="4"/>
  <c r="U40" i="4"/>
  <c r="T40" i="4"/>
  <c r="W39" i="4"/>
  <c r="V39" i="4"/>
  <c r="U39" i="4"/>
  <c r="T39" i="4"/>
  <c r="W38" i="4"/>
  <c r="V38" i="4"/>
  <c r="U38" i="4"/>
  <c r="T38" i="4"/>
  <c r="W37" i="4"/>
  <c r="V37" i="4"/>
  <c r="U37" i="4"/>
  <c r="T37" i="4"/>
  <c r="W36" i="4"/>
  <c r="V36" i="4"/>
  <c r="U36" i="4"/>
  <c r="T36" i="4"/>
  <c r="W35" i="4"/>
  <c r="V35" i="4"/>
  <c r="U35" i="4"/>
  <c r="T35" i="4"/>
  <c r="W34" i="4"/>
  <c r="V34" i="4"/>
  <c r="U34" i="4"/>
  <c r="T34" i="4"/>
  <c r="W33" i="4"/>
  <c r="V33" i="4"/>
  <c r="U33" i="4"/>
  <c r="T33" i="4"/>
  <c r="W32" i="4"/>
  <c r="V32" i="4"/>
  <c r="U32" i="4"/>
  <c r="T32" i="4"/>
  <c r="W31" i="4"/>
  <c r="V31" i="4"/>
  <c r="U31" i="4"/>
  <c r="T31" i="4"/>
  <c r="W30" i="4"/>
  <c r="V30" i="4"/>
  <c r="U30" i="4"/>
  <c r="T30" i="4"/>
  <c r="W29" i="4"/>
  <c r="V29" i="4"/>
  <c r="U29" i="4"/>
  <c r="T29" i="4"/>
  <c r="W28" i="4"/>
  <c r="V28" i="4"/>
  <c r="U28" i="4"/>
  <c r="T28" i="4"/>
  <c r="W27" i="4"/>
  <c r="V27" i="4"/>
  <c r="U27" i="4"/>
  <c r="T27" i="4"/>
  <c r="W26" i="4"/>
  <c r="V26" i="4"/>
  <c r="U26" i="4"/>
  <c r="T26" i="4"/>
  <c r="W25" i="4"/>
  <c r="V25" i="4"/>
  <c r="U25" i="4"/>
  <c r="T25" i="4"/>
  <c r="W24" i="4"/>
  <c r="V24" i="4"/>
  <c r="U24" i="4"/>
  <c r="T24" i="4"/>
  <c r="W23" i="4"/>
  <c r="V23" i="4"/>
  <c r="U23" i="4"/>
  <c r="T23" i="4"/>
  <c r="W22" i="4"/>
  <c r="V22" i="4"/>
  <c r="U22" i="4"/>
  <c r="T22" i="4"/>
  <c r="W21" i="4"/>
  <c r="V21" i="4"/>
  <c r="U21" i="4"/>
  <c r="T21" i="4"/>
  <c r="W20" i="4"/>
  <c r="V20" i="4"/>
  <c r="U20" i="4"/>
  <c r="T20" i="4"/>
  <c r="W19" i="4"/>
  <c r="V19" i="4"/>
  <c r="U19" i="4"/>
  <c r="T19" i="4"/>
  <c r="W18" i="4"/>
  <c r="V18" i="4"/>
  <c r="U18" i="4"/>
  <c r="T18" i="4"/>
  <c r="W17" i="4"/>
  <c r="V17" i="4"/>
  <c r="U17" i="4"/>
  <c r="T17" i="4"/>
  <c r="W16" i="4"/>
  <c r="V16" i="4"/>
  <c r="U16" i="4"/>
  <c r="T16" i="4"/>
  <c r="W15" i="4"/>
  <c r="V15" i="4"/>
  <c r="U15" i="4"/>
  <c r="T15" i="4"/>
  <c r="W14" i="4"/>
  <c r="V14" i="4"/>
  <c r="U14" i="4"/>
  <c r="T14" i="4"/>
  <c r="W13" i="4"/>
  <c r="V13" i="4"/>
  <c r="U13" i="4"/>
  <c r="T13" i="4"/>
  <c r="W12" i="4"/>
  <c r="V12" i="4"/>
  <c r="U12" i="4"/>
  <c r="T12" i="4"/>
  <c r="W11" i="4"/>
  <c r="V11" i="4"/>
  <c r="U11" i="4"/>
  <c r="T11" i="4"/>
  <c r="W10" i="4"/>
  <c r="V10" i="4"/>
  <c r="U10" i="4"/>
  <c r="T10" i="4"/>
  <c r="W9" i="4"/>
  <c r="V9" i="4"/>
  <c r="U9" i="4"/>
  <c r="T9" i="4"/>
  <c r="W8" i="4"/>
  <c r="V8" i="4"/>
  <c r="U8" i="4"/>
  <c r="T8" i="4"/>
  <c r="W7" i="4"/>
  <c r="V7" i="4"/>
  <c r="U7" i="4"/>
  <c r="T7" i="4"/>
  <c r="W6" i="4"/>
  <c r="V6" i="4"/>
  <c r="U6" i="4"/>
  <c r="T6" i="4"/>
  <c r="W5" i="4"/>
  <c r="V5" i="4"/>
  <c r="U5" i="4"/>
  <c r="T5" i="4"/>
  <c r="Q5" i="4"/>
  <c r="T5" i="3"/>
  <c r="W15" i="3"/>
  <c r="U15" i="3"/>
  <c r="W31" i="3"/>
  <c r="U31" i="3"/>
  <c r="T35" i="3"/>
  <c r="U35" i="3"/>
  <c r="V35" i="3"/>
  <c r="W35" i="3"/>
  <c r="T36" i="3"/>
  <c r="U36" i="3"/>
  <c r="V36" i="3"/>
  <c r="W36" i="3"/>
  <c r="T37" i="3"/>
  <c r="U37" i="3"/>
  <c r="V37" i="3"/>
  <c r="W37" i="3"/>
  <c r="T38" i="3"/>
  <c r="U38" i="3"/>
  <c r="V38" i="3"/>
  <c r="W38" i="3"/>
  <c r="T39" i="3"/>
  <c r="U39" i="3"/>
  <c r="V39" i="3"/>
  <c r="W39" i="3"/>
  <c r="T40" i="3"/>
  <c r="U40" i="3"/>
  <c r="V40" i="3"/>
  <c r="W40" i="3"/>
  <c r="T41" i="3"/>
  <c r="U41" i="3"/>
  <c r="V41" i="3"/>
  <c r="W41" i="3"/>
  <c r="T42" i="3"/>
  <c r="U42" i="3"/>
  <c r="V42" i="3"/>
  <c r="W42" i="3"/>
  <c r="T43" i="3"/>
  <c r="U43" i="3"/>
  <c r="V43" i="3"/>
  <c r="W43" i="3"/>
  <c r="T44" i="3"/>
  <c r="U44" i="3"/>
  <c r="V44" i="3"/>
  <c r="W44" i="3"/>
  <c r="T45" i="3"/>
  <c r="U45" i="3"/>
  <c r="V45" i="3"/>
  <c r="W45" i="3"/>
  <c r="T46" i="3"/>
  <c r="U46" i="3"/>
  <c r="V46" i="3"/>
  <c r="W46" i="3"/>
  <c r="T47" i="3"/>
  <c r="U47" i="3"/>
  <c r="V47" i="3"/>
  <c r="W47" i="3"/>
  <c r="T48" i="3"/>
  <c r="U48" i="3"/>
  <c r="V48" i="3"/>
  <c r="W48" i="3"/>
  <c r="T49" i="3"/>
  <c r="U49" i="3"/>
  <c r="V49" i="3"/>
  <c r="W49" i="3"/>
  <c r="T50" i="3"/>
  <c r="U50" i="3"/>
  <c r="V50" i="3"/>
  <c r="W50" i="3"/>
  <c r="T51" i="3"/>
  <c r="U51" i="3"/>
  <c r="V51" i="3"/>
  <c r="W51" i="3"/>
  <c r="T52" i="3"/>
  <c r="U52" i="3"/>
  <c r="V52" i="3"/>
  <c r="W52" i="3"/>
  <c r="W34" i="3"/>
  <c r="V34" i="3"/>
  <c r="U34" i="3"/>
  <c r="T34" i="3"/>
  <c r="W33" i="3"/>
  <c r="V33" i="3"/>
  <c r="U33" i="3"/>
  <c r="T33" i="3"/>
  <c r="W32" i="3"/>
  <c r="V32" i="3"/>
  <c r="U32" i="3"/>
  <c r="T32" i="3"/>
  <c r="V31" i="3"/>
  <c r="T31" i="3"/>
  <c r="T19" i="3"/>
  <c r="U19" i="3"/>
  <c r="V19" i="3"/>
  <c r="W19" i="3"/>
  <c r="T20" i="3"/>
  <c r="U20" i="3"/>
  <c r="V20" i="3"/>
  <c r="W20" i="3"/>
  <c r="T21" i="3"/>
  <c r="U21" i="3"/>
  <c r="V21" i="3"/>
  <c r="W21" i="3"/>
  <c r="T22" i="3"/>
  <c r="U22" i="3"/>
  <c r="V22" i="3"/>
  <c r="W22" i="3"/>
  <c r="T23" i="3"/>
  <c r="U23" i="3"/>
  <c r="V23" i="3"/>
  <c r="W23" i="3"/>
  <c r="T24" i="3"/>
  <c r="U24" i="3"/>
  <c r="V24" i="3"/>
  <c r="W24" i="3"/>
  <c r="T25" i="3"/>
  <c r="U25" i="3"/>
  <c r="V25" i="3"/>
  <c r="W25" i="3"/>
  <c r="T26" i="3"/>
  <c r="U26" i="3"/>
  <c r="V26" i="3"/>
  <c r="W26" i="3"/>
  <c r="T27" i="3"/>
  <c r="U27" i="3"/>
  <c r="V27" i="3"/>
  <c r="W27" i="3"/>
  <c r="T28" i="3"/>
  <c r="U28" i="3"/>
  <c r="V28" i="3"/>
  <c r="W28" i="3"/>
  <c r="T29" i="3"/>
  <c r="U29" i="3"/>
  <c r="V29" i="3"/>
  <c r="W29" i="3"/>
  <c r="T30" i="3"/>
  <c r="U30" i="3"/>
  <c r="V30" i="3"/>
  <c r="W30" i="3"/>
  <c r="W18" i="3"/>
  <c r="V18" i="3"/>
  <c r="U18" i="3"/>
  <c r="T18" i="3"/>
  <c r="W17" i="3"/>
  <c r="V17" i="3"/>
  <c r="U17" i="3"/>
  <c r="T17" i="3"/>
  <c r="W16" i="3"/>
  <c r="V16" i="3"/>
  <c r="U16" i="3"/>
  <c r="T16" i="3"/>
  <c r="T9" i="3"/>
  <c r="U9" i="3"/>
  <c r="V9" i="3"/>
  <c r="W9" i="3"/>
  <c r="T10" i="3"/>
  <c r="U10" i="3"/>
  <c r="V10" i="3"/>
  <c r="W10" i="3"/>
  <c r="T11" i="3"/>
  <c r="U11" i="3"/>
  <c r="V11" i="3"/>
  <c r="W11" i="3"/>
  <c r="T12" i="3"/>
  <c r="U12" i="3"/>
  <c r="V12" i="3"/>
  <c r="W12" i="3"/>
  <c r="T13" i="3"/>
  <c r="U13" i="3"/>
  <c r="V13" i="3"/>
  <c r="W13" i="3"/>
  <c r="T14" i="3"/>
  <c r="U14" i="3"/>
  <c r="V14" i="3"/>
  <c r="W14" i="3"/>
  <c r="T15" i="3"/>
  <c r="V15" i="3"/>
  <c r="T8" i="3"/>
  <c r="W7" i="3"/>
  <c r="W6" i="3"/>
  <c r="U6" i="3"/>
  <c r="V8" i="3"/>
  <c r="W8" i="3"/>
  <c r="T6" i="3"/>
  <c r="V6" i="3"/>
  <c r="W5" i="3"/>
  <c r="U5" i="3"/>
  <c r="V5" i="3"/>
  <c r="Q5" i="3"/>
  <c r="B59" i="1"/>
  <c r="B57" i="1"/>
  <c r="B33" i="1"/>
  <c r="B58" i="1"/>
  <c r="H36" i="1"/>
  <c r="H33" i="1"/>
  <c r="H55" i="1"/>
  <c r="F55" i="1"/>
  <c r="H25" i="1"/>
  <c r="F25" i="1"/>
  <c r="U8" i="3"/>
  <c r="V7" i="3"/>
  <c r="T7" i="3"/>
  <c r="U7" i="3"/>
  <c r="K53" i="6" l="1"/>
  <c r="K3" i="6"/>
  <c r="K3" i="5"/>
  <c r="M53" i="6"/>
  <c r="S18" i="4"/>
  <c r="M18" i="4" s="1"/>
  <c r="S33" i="4"/>
  <c r="M33" i="4" s="1"/>
  <c r="S42" i="4"/>
  <c r="M42" i="4" s="1"/>
  <c r="R8" i="4"/>
  <c r="K8" i="4" s="1"/>
  <c r="R14" i="4"/>
  <c r="K14" i="4" s="1"/>
  <c r="R15" i="4"/>
  <c r="K15" i="4" s="1"/>
  <c r="R17" i="4"/>
  <c r="K17" i="4" s="1"/>
  <c r="R23" i="4"/>
  <c r="K23" i="4" s="1"/>
  <c r="R27" i="4"/>
  <c r="K27" i="4" s="1"/>
  <c r="R39" i="4"/>
  <c r="K39" i="4" s="1"/>
  <c r="R46" i="4"/>
  <c r="K46" i="4" s="1"/>
  <c r="M3" i="5"/>
  <c r="K53" i="5"/>
  <c r="M3" i="6"/>
  <c r="R26" i="4"/>
  <c r="K26" i="4" s="1"/>
  <c r="R21" i="4"/>
  <c r="K21" i="4" s="1"/>
  <c r="R36" i="4"/>
  <c r="K36" i="4" s="1"/>
  <c r="S51" i="4"/>
  <c r="R51" i="4"/>
  <c r="S19" i="4"/>
  <c r="M19" i="4" s="1"/>
  <c r="S37" i="4"/>
  <c r="M37" i="4" s="1"/>
  <c r="M53" i="5"/>
  <c r="R31" i="4"/>
  <c r="K31" i="4" s="1"/>
  <c r="R43" i="4"/>
  <c r="K43" i="4" s="1"/>
  <c r="R44" i="4"/>
  <c r="K44" i="4" s="1"/>
  <c r="S27" i="4"/>
  <c r="M27" i="4" s="1"/>
  <c r="R22" i="4"/>
  <c r="K22" i="4" s="1"/>
  <c r="S10" i="4"/>
  <c r="M10" i="4" s="1"/>
  <c r="R28" i="4"/>
  <c r="K28" i="4" s="1"/>
  <c r="R33" i="4"/>
  <c r="K33" i="4" s="1"/>
  <c r="R35" i="4"/>
  <c r="K35" i="4" s="1"/>
  <c r="R40" i="4"/>
  <c r="K40" i="4" s="1"/>
  <c r="R41" i="4"/>
  <c r="K41" i="4" s="1"/>
  <c r="R42" i="4"/>
  <c r="K42" i="4" s="1"/>
  <c r="R45" i="4"/>
  <c r="K45" i="4" s="1"/>
  <c r="S39" i="4"/>
  <c r="M39" i="4" s="1"/>
  <c r="R38" i="4"/>
  <c r="K38" i="4" s="1"/>
  <c r="S49" i="4"/>
  <c r="M49" i="4" s="1"/>
  <c r="R47" i="4"/>
  <c r="K47" i="4" s="1"/>
  <c r="R25" i="4"/>
  <c r="K25" i="4" s="1"/>
  <c r="S25" i="4"/>
  <c r="M25" i="4" s="1"/>
  <c r="S24" i="4"/>
  <c r="M24" i="4" s="1"/>
  <c r="R16" i="4"/>
  <c r="K16" i="4" s="1"/>
  <c r="R52" i="4"/>
  <c r="K52" i="4" s="1"/>
  <c r="R11" i="4"/>
  <c r="K11" i="4" s="1"/>
  <c r="R10" i="4"/>
  <c r="K10" i="4" s="1"/>
  <c r="S6" i="4"/>
  <c r="M6" i="4" s="1"/>
  <c r="R34" i="4"/>
  <c r="K34" i="4" s="1"/>
  <c r="R32" i="4"/>
  <c r="K32" i="4" s="1"/>
  <c r="S30" i="4"/>
  <c r="M30" i="4" s="1"/>
  <c r="S41" i="4"/>
  <c r="M41" i="4" s="1"/>
  <c r="S38" i="4"/>
  <c r="M38" i="4" s="1"/>
  <c r="R9" i="4"/>
  <c r="K9" i="4" s="1"/>
  <c r="S13" i="4"/>
  <c r="M13" i="4" s="1"/>
  <c r="R13" i="4"/>
  <c r="K13" i="4" s="1"/>
  <c r="R12" i="4"/>
  <c r="K12" i="4" s="1"/>
  <c r="S5" i="4"/>
  <c r="M5" i="4" s="1"/>
  <c r="S50" i="4"/>
  <c r="M50" i="4" s="1"/>
  <c r="R5" i="4"/>
  <c r="K5" i="4" s="1"/>
  <c r="S16" i="4"/>
  <c r="M16" i="4" s="1"/>
  <c r="S20" i="4"/>
  <c r="M20" i="4" s="1"/>
  <c r="S31" i="4"/>
  <c r="M31" i="4" s="1"/>
  <c r="S32" i="4"/>
  <c r="M32" i="4" s="1"/>
  <c r="S43" i="4"/>
  <c r="M43" i="4" s="1"/>
  <c r="S44" i="4"/>
  <c r="M44" i="4" s="1"/>
  <c r="R48" i="4"/>
  <c r="K48" i="4" s="1"/>
  <c r="S11" i="4"/>
  <c r="M11" i="4" s="1"/>
  <c r="S12" i="4"/>
  <c r="M12" i="4" s="1"/>
  <c r="S14" i="4"/>
  <c r="M14" i="4" s="1"/>
  <c r="S17" i="4"/>
  <c r="M17" i="4" s="1"/>
  <c r="R18" i="4"/>
  <c r="K18" i="4" s="1"/>
  <c r="R19" i="4"/>
  <c r="K19" i="4" s="1"/>
  <c r="R20" i="4"/>
  <c r="K20" i="4" s="1"/>
  <c r="S23" i="4"/>
  <c r="M23" i="4" s="1"/>
  <c r="R24" i="4"/>
  <c r="K24" i="4" s="1"/>
  <c r="S26" i="4"/>
  <c r="M26" i="4" s="1"/>
  <c r="S29" i="4"/>
  <c r="M29" i="4" s="1"/>
  <c r="S36" i="4"/>
  <c r="M36" i="4" s="1"/>
  <c r="R37" i="4"/>
  <c r="K37" i="4" s="1"/>
  <c r="S45" i="4"/>
  <c r="M45" i="4" s="1"/>
  <c r="R49" i="4"/>
  <c r="K49" i="4" s="1"/>
  <c r="R50" i="4"/>
  <c r="K50" i="4" s="1"/>
  <c r="R7" i="4"/>
  <c r="K7" i="4" s="1"/>
  <c r="S48" i="4"/>
  <c r="M48" i="4" s="1"/>
  <c r="R6" i="4"/>
  <c r="K6" i="4" s="1"/>
  <c r="R30" i="4"/>
  <c r="K30" i="4" s="1"/>
  <c r="R29" i="4"/>
  <c r="K29" i="4" s="1"/>
  <c r="S7" i="4"/>
  <c r="M7" i="4" s="1"/>
  <c r="S8" i="4"/>
  <c r="M8" i="4" s="1"/>
  <c r="S22" i="4"/>
  <c r="M22" i="4" s="1"/>
  <c r="S35" i="4"/>
  <c r="M35" i="4" s="1"/>
  <c r="S46" i="4"/>
  <c r="M46" i="4" s="1"/>
  <c r="S15" i="4"/>
  <c r="M15" i="4" s="1"/>
  <c r="S34" i="4"/>
  <c r="M34" i="4" s="1"/>
  <c r="S52" i="4"/>
  <c r="M52" i="4" s="1"/>
  <c r="S9" i="4"/>
  <c r="M9" i="4" s="1"/>
  <c r="S21" i="4"/>
  <c r="M21" i="4" s="1"/>
  <c r="S28" i="4"/>
  <c r="M28" i="4" s="1"/>
  <c r="S40" i="4"/>
  <c r="M40" i="4" s="1"/>
  <c r="S47" i="4"/>
  <c r="M47" i="4" s="1"/>
  <c r="S6" i="3"/>
  <c r="M6" i="3" s="1"/>
  <c r="R32" i="3"/>
  <c r="K32" i="3" s="1"/>
  <c r="R34" i="3"/>
  <c r="K34" i="3" s="1"/>
  <c r="R8" i="3"/>
  <c r="K8" i="3" s="1"/>
  <c r="R10" i="3"/>
  <c r="K10" i="3" s="1"/>
  <c r="R15" i="3"/>
  <c r="K15" i="3" s="1"/>
  <c r="R12" i="3"/>
  <c r="K12" i="3" s="1"/>
  <c r="S7" i="3"/>
  <c r="M7" i="3" s="1"/>
  <c r="R5" i="3"/>
  <c r="K5" i="3" s="1"/>
  <c r="R7" i="3"/>
  <c r="K7" i="3" s="1"/>
  <c r="R14" i="3"/>
  <c r="K14" i="3" s="1"/>
  <c r="R13" i="3"/>
  <c r="K13" i="3" s="1"/>
  <c r="R11" i="3"/>
  <c r="K11" i="3" s="1"/>
  <c r="R9" i="3"/>
  <c r="K9" i="3" s="1"/>
  <c r="R16" i="3"/>
  <c r="K16" i="3" s="1"/>
  <c r="R18" i="3"/>
  <c r="K18" i="3" s="1"/>
  <c r="S33" i="3"/>
  <c r="M33" i="3" s="1"/>
  <c r="R35" i="3"/>
  <c r="K35" i="3" s="1"/>
  <c r="R6" i="3"/>
  <c r="K6" i="3" s="1"/>
  <c r="S14" i="3"/>
  <c r="M14" i="3" s="1"/>
  <c r="S13" i="3"/>
  <c r="M13" i="3" s="1"/>
  <c r="S12" i="3"/>
  <c r="M12" i="3" s="1"/>
  <c r="S11" i="3"/>
  <c r="M11" i="3" s="1"/>
  <c r="S10" i="3"/>
  <c r="M10" i="3" s="1"/>
  <c r="S9" i="3"/>
  <c r="M9" i="3" s="1"/>
  <c r="S17" i="3"/>
  <c r="M17" i="3" s="1"/>
  <c r="S30" i="3"/>
  <c r="M30" i="3" s="1"/>
  <c r="S29" i="3"/>
  <c r="M29" i="3" s="1"/>
  <c r="S28" i="3"/>
  <c r="M28" i="3" s="1"/>
  <c r="S27" i="3"/>
  <c r="M27" i="3" s="1"/>
  <c r="S26" i="3"/>
  <c r="M26" i="3" s="1"/>
  <c r="S25" i="3"/>
  <c r="M25" i="3" s="1"/>
  <c r="S19" i="3"/>
  <c r="M19" i="3" s="1"/>
  <c r="R36" i="3"/>
  <c r="K36" i="3" s="1"/>
  <c r="R24" i="3"/>
  <c r="K24" i="3" s="1"/>
  <c r="R31" i="3"/>
  <c r="K31" i="3" s="1"/>
  <c r="S52" i="3"/>
  <c r="M52" i="3" s="1"/>
  <c r="S51" i="3"/>
  <c r="M51" i="3" s="1"/>
  <c r="S50" i="3"/>
  <c r="M50" i="3" s="1"/>
  <c r="S49" i="3"/>
  <c r="M49" i="3" s="1"/>
  <c r="S48" i="3"/>
  <c r="M48" i="3" s="1"/>
  <c r="S47" i="3"/>
  <c r="M47" i="3" s="1"/>
  <c r="S46" i="3"/>
  <c r="M46" i="3" s="1"/>
  <c r="S45" i="3"/>
  <c r="M45" i="3" s="1"/>
  <c r="S44" i="3"/>
  <c r="M44" i="3" s="1"/>
  <c r="S43" i="3"/>
  <c r="M43" i="3" s="1"/>
  <c r="S42" i="3"/>
  <c r="M42" i="3" s="1"/>
  <c r="S41" i="3"/>
  <c r="M41" i="3" s="1"/>
  <c r="S40" i="3"/>
  <c r="M40" i="3" s="1"/>
  <c r="S39" i="3"/>
  <c r="M39" i="3" s="1"/>
  <c r="S38" i="3"/>
  <c r="M38" i="3" s="1"/>
  <c r="S37" i="3"/>
  <c r="M37" i="3" s="1"/>
  <c r="S36" i="3"/>
  <c r="M36" i="3" s="1"/>
  <c r="S23" i="3"/>
  <c r="M23" i="3" s="1"/>
  <c r="S21" i="3"/>
  <c r="M21" i="3" s="1"/>
  <c r="S8" i="3"/>
  <c r="M8" i="3" s="1"/>
  <c r="R30" i="3"/>
  <c r="K30" i="3" s="1"/>
  <c r="R29" i="3"/>
  <c r="K29" i="3" s="1"/>
  <c r="R28" i="3"/>
  <c r="K28" i="3" s="1"/>
  <c r="R27" i="3"/>
  <c r="K27" i="3" s="1"/>
  <c r="R26" i="3"/>
  <c r="K26" i="3" s="1"/>
  <c r="R25" i="3"/>
  <c r="K25" i="3" s="1"/>
  <c r="S34" i="3"/>
  <c r="M34" i="3" s="1"/>
  <c r="R52" i="3"/>
  <c r="K52" i="3" s="1"/>
  <c r="R51" i="3"/>
  <c r="K51" i="3" s="1"/>
  <c r="R50" i="3"/>
  <c r="K50" i="3" s="1"/>
  <c r="R49" i="3"/>
  <c r="K49" i="3" s="1"/>
  <c r="R48" i="3"/>
  <c r="K48" i="3" s="1"/>
  <c r="R47" i="3"/>
  <c r="K47" i="3" s="1"/>
  <c r="R46" i="3"/>
  <c r="K46" i="3" s="1"/>
  <c r="R45" i="3"/>
  <c r="K45" i="3" s="1"/>
  <c r="R44" i="3"/>
  <c r="K44" i="3" s="1"/>
  <c r="R43" i="3"/>
  <c r="K43" i="3" s="1"/>
  <c r="R42" i="3"/>
  <c r="K42" i="3" s="1"/>
  <c r="R41" i="3"/>
  <c r="K41" i="3" s="1"/>
  <c r="R40" i="3"/>
  <c r="K40" i="3" s="1"/>
  <c r="R39" i="3"/>
  <c r="K39" i="3" s="1"/>
  <c r="R38" i="3"/>
  <c r="K38" i="3" s="1"/>
  <c r="R37" i="3"/>
  <c r="K37" i="3" s="1"/>
  <c r="S5" i="3"/>
  <c r="M5" i="3" s="1"/>
  <c r="S24" i="3"/>
  <c r="M24" i="3" s="1"/>
  <c r="S22" i="3"/>
  <c r="M22" i="3" s="1"/>
  <c r="S20" i="3"/>
  <c r="M20" i="3" s="1"/>
  <c r="S35" i="3"/>
  <c r="M35" i="3" s="1"/>
  <c r="R17" i="3"/>
  <c r="K17" i="3" s="1"/>
  <c r="R23" i="3"/>
  <c r="K23" i="3" s="1"/>
  <c r="R22" i="3"/>
  <c r="K22" i="3" s="1"/>
  <c r="R21" i="3"/>
  <c r="K21" i="3" s="1"/>
  <c r="R20" i="3"/>
  <c r="K20" i="3" s="1"/>
  <c r="R19" i="3"/>
  <c r="K19" i="3" s="1"/>
  <c r="R33" i="3"/>
  <c r="K33" i="3" s="1"/>
  <c r="S16" i="3"/>
  <c r="M16" i="3" s="1"/>
  <c r="S31" i="3"/>
  <c r="M31" i="3" s="1"/>
  <c r="S32" i="3"/>
  <c r="M32" i="3" s="1"/>
  <c r="S15" i="3"/>
  <c r="M15" i="3" s="1"/>
  <c r="S18" i="3"/>
  <c r="M18" i="3" s="1"/>
  <c r="K53" i="4" l="1"/>
  <c r="K3" i="4"/>
  <c r="M3" i="4"/>
  <c r="M53" i="4"/>
  <c r="M3" i="3"/>
  <c r="M53" i="3"/>
  <c r="K3" i="3"/>
  <c r="K53" i="3"/>
</calcChain>
</file>

<file path=xl/sharedStrings.xml><?xml version="1.0" encoding="utf-8"?>
<sst xmlns="http://schemas.openxmlformats.org/spreadsheetml/2006/main" count="927" uniqueCount="325">
  <si>
    <t>EVENT</t>
  </si>
  <si>
    <t>FIRST PLACE</t>
  </si>
  <si>
    <t>2ND PLACE</t>
  </si>
  <si>
    <t>3RD PLACE</t>
  </si>
  <si>
    <t>YORK TECH</t>
  </si>
  <si>
    <t>3200M Relay</t>
  </si>
  <si>
    <t>110/100M Hurdles</t>
  </si>
  <si>
    <t>100M Dash</t>
  </si>
  <si>
    <t>1600M Run</t>
  </si>
  <si>
    <t>400M Relay</t>
  </si>
  <si>
    <t>300M Hurdles</t>
  </si>
  <si>
    <t>800M Run</t>
  </si>
  <si>
    <t>200M Dash</t>
  </si>
  <si>
    <t>3200M Run</t>
  </si>
  <si>
    <t>1600M Relay</t>
  </si>
  <si>
    <t>Javelin</t>
  </si>
  <si>
    <t>Shotput</t>
  </si>
  <si>
    <t>Discus</t>
  </si>
  <si>
    <t>Triple Jump</t>
  </si>
  <si>
    <t>Long Jump</t>
  </si>
  <si>
    <t>High Jump</t>
  </si>
  <si>
    <t>Pole Vault</t>
  </si>
  <si>
    <t>BOYS TRACK</t>
  </si>
  <si>
    <t>GIRLS TRACK</t>
  </si>
  <si>
    <t>TOTALS</t>
  </si>
  <si>
    <t>YORK COUNTY SCHOOL of TECHNOLOGY</t>
  </si>
  <si>
    <t>DATE</t>
  </si>
  <si>
    <t>PIAA OFFICIAL:</t>
  </si>
  <si>
    <t>SIGNATURE:</t>
  </si>
  <si>
    <t>DATE:</t>
  </si>
  <si>
    <t>TECH COACH:</t>
  </si>
  <si>
    <t>VISITING COACH:</t>
  </si>
  <si>
    <t>Terry Zortman</t>
  </si>
  <si>
    <t>Bradley Snell</t>
  </si>
  <si>
    <t>400M Dash</t>
  </si>
  <si>
    <t>SPARTAN TRACK 2015</t>
  </si>
  <si>
    <t>BIGLERVILLE</t>
  </si>
  <si>
    <t xml:space="preserve">B-Mentzer, N. </t>
  </si>
  <si>
    <t xml:space="preserve">YT - Almonte, A. </t>
  </si>
  <si>
    <t>YT - EDWARDS, D. 98' 9.5"</t>
  </si>
  <si>
    <t xml:space="preserve">YT - WILSON, D. </t>
  </si>
  <si>
    <t xml:space="preserve">B-RAMOS, R. </t>
  </si>
  <si>
    <t>YT - MADSEN, M. 6'6</t>
  </si>
  <si>
    <t>YT - BANKS, L.</t>
  </si>
  <si>
    <t>YT - PEREZ, HARTEIS, PORTER, CWIKLINSKI 9:48</t>
  </si>
  <si>
    <t>YT - DEBOLT, GOMBEDA, LEWIS, BRETT 13:44</t>
  </si>
  <si>
    <t xml:space="preserve">YT - MONTOUTH, B. </t>
  </si>
  <si>
    <t xml:space="preserve">YT - SHENBERGER </t>
  </si>
  <si>
    <t>B - TRIMMER, S. 18.3</t>
  </si>
  <si>
    <t>B- STONER, D. 16:4</t>
  </si>
  <si>
    <t xml:space="preserve">YT - WELSH, M. </t>
  </si>
  <si>
    <t xml:space="preserve">B- ALVAREZ, N. </t>
  </si>
  <si>
    <t xml:space="preserve">YT - ALMONTE, A. </t>
  </si>
  <si>
    <t>YT - EVANS, K. 29' 6.5"</t>
  </si>
  <si>
    <t>YT - MADSEN, M.</t>
  </si>
  <si>
    <t xml:space="preserve">YT - GLOVER, A. </t>
  </si>
  <si>
    <t>B- WOOD, D. 5:04.2</t>
  </si>
  <si>
    <t xml:space="preserve">B-SOLALINDE, V. </t>
  </si>
  <si>
    <t>YT- SCHLOSSER, E.</t>
  </si>
  <si>
    <t>YT - MACDOUGAL, K. 6:19.8</t>
  </si>
  <si>
    <t>B-ROBLEY, B</t>
  </si>
  <si>
    <t>B-GARDNER, B.</t>
  </si>
  <si>
    <t>YT - SWEENEY, B. 11.3</t>
  </si>
  <si>
    <t>B-COOPER, S.</t>
  </si>
  <si>
    <t>YT - MONTOUTH, B.</t>
  </si>
  <si>
    <t>B-KUHN, H. 13.3</t>
  </si>
  <si>
    <t>B-FISSEL, K.</t>
  </si>
  <si>
    <t>YT - BARTON, J.</t>
  </si>
  <si>
    <t>YT - PORTER, MONTOUTH, SWEENEY, SHENBERGER 47.2</t>
  </si>
  <si>
    <t>YT - GARRET, EDWARDS, WELSH, BARTON 54.7</t>
  </si>
  <si>
    <t>B - MCAULIFFE, G 5'10"</t>
  </si>
  <si>
    <t>B-BELL</t>
  </si>
  <si>
    <t>YT - SHENBERGER, K.</t>
  </si>
  <si>
    <t>YT - CWIKLINSKI 52.2</t>
  </si>
  <si>
    <t>B-SENTZ, C.</t>
  </si>
  <si>
    <t>YT - HARTEIS</t>
  </si>
  <si>
    <t>YT - BRETT 1:10.9</t>
  </si>
  <si>
    <t xml:space="preserve">YT - LEWIS, T. </t>
  </si>
  <si>
    <t>YT - AGEURO, L.</t>
  </si>
  <si>
    <t>B- HurdA, B  147' 9"</t>
  </si>
  <si>
    <t>B - STONER, D. 42.2</t>
  </si>
  <si>
    <t>YT - SWEENEY, B.</t>
  </si>
  <si>
    <t>B-TRIMMER, S. 54.0</t>
  </si>
  <si>
    <t xml:space="preserve">YT - MADSEN, M. </t>
  </si>
  <si>
    <t>B-STONER, D.  20'2.5"</t>
  </si>
  <si>
    <t xml:space="preserve">B- SHOWERS, D. </t>
  </si>
  <si>
    <t>YT - WELSH, M. 15'6.5"</t>
  </si>
  <si>
    <t>YT - EVANS, K.</t>
  </si>
  <si>
    <t>YT - CWIKLINSKI 2:16.2</t>
  </si>
  <si>
    <t xml:space="preserve">YT - PEREZ, L. </t>
  </si>
  <si>
    <t xml:space="preserve">B-SHAFFER, C. </t>
  </si>
  <si>
    <t>YT - DEBOLT 2:53.1</t>
  </si>
  <si>
    <t xml:space="preserve">B - GARDNER. B. </t>
  </si>
  <si>
    <t>YT - GOMBEDA</t>
  </si>
  <si>
    <t>YT - SWEENEY, B. 24.1</t>
  </si>
  <si>
    <t>YT - PORTER</t>
  </si>
  <si>
    <t>B-KUHN, H. 28.9</t>
  </si>
  <si>
    <t>B-STONER, D.  13'9</t>
  </si>
  <si>
    <t>B- GRIMM</t>
  </si>
  <si>
    <t>YT - EVANS, K. 5'6</t>
  </si>
  <si>
    <t>B-WOOD, D. 10:57.1</t>
  </si>
  <si>
    <t xml:space="preserve">YT - SCHLOSSER, E. </t>
  </si>
  <si>
    <t>B-STONE, J.</t>
  </si>
  <si>
    <t>B-ROBEY, B. 13:45.8</t>
  </si>
  <si>
    <t>YT - MACDOUGAL</t>
  </si>
  <si>
    <t>YT-ATKINS</t>
  </si>
  <si>
    <t>B-BROWN, J. 40'4.25"</t>
  </si>
  <si>
    <t>B-HUTZELL</t>
  </si>
  <si>
    <t>B-LOPEZ</t>
  </si>
  <si>
    <t>YT - EDWARDS, D. 33'1.25"</t>
  </si>
  <si>
    <t>B-COSTA, I.</t>
  </si>
  <si>
    <t>B-KUHN</t>
  </si>
  <si>
    <t>B-BROWN, J. 112'3"</t>
  </si>
  <si>
    <t>B-COX</t>
  </si>
  <si>
    <t>YT-EDWARDS 106'8"</t>
  </si>
  <si>
    <t>B-SLUSSER</t>
  </si>
  <si>
    <t>B-COSTA</t>
  </si>
  <si>
    <t>YT - SWEENEY, PORTER, HARTEIS, CWIKLNSKI 3:47.2</t>
  </si>
  <si>
    <t>YT - DUCHEK, MADSEN, LEWIS, BRETT 5:17</t>
  </si>
  <si>
    <t>B - McAuliffe, G 38' 23/4"</t>
  </si>
  <si>
    <t>YT - Colbert</t>
  </si>
  <si>
    <t>YT - Alomnte</t>
  </si>
  <si>
    <t>110M Hurdles</t>
  </si>
  <si>
    <t>S</t>
  </si>
  <si>
    <t>BOYS TRACK:</t>
  </si>
  <si>
    <t>@ YORK TECH</t>
  </si>
  <si>
    <t>P</t>
  </si>
  <si>
    <t>1st</t>
  </si>
  <si>
    <t>2nd</t>
  </si>
  <si>
    <t>3rd</t>
  </si>
  <si>
    <t>Time/Dist</t>
  </si>
  <si>
    <t>DC</t>
  </si>
  <si>
    <t>YT</t>
  </si>
  <si>
    <t>TIE</t>
  </si>
  <si>
    <t>FINAL SCORE</t>
  </si>
  <si>
    <t>BG</t>
  </si>
  <si>
    <t>V1</t>
  </si>
  <si>
    <t>V1T</t>
  </si>
  <si>
    <t>H1</t>
  </si>
  <si>
    <t>H1T</t>
  </si>
  <si>
    <t>BS</t>
  </si>
  <si>
    <t>FF</t>
  </si>
  <si>
    <t>LT</t>
  </si>
  <si>
    <t>V</t>
  </si>
  <si>
    <t>Nested Command =IF(OR((D12=N9),(D12=N10),(D12=N11),(D12=N12),(D12=N13)),5,0)</t>
  </si>
  <si>
    <t>PROGRAMER NOTES: R Caruso 4/5/2015</t>
  </si>
  <si>
    <t>Drop</t>
  </si>
  <si>
    <t>ABV</t>
  </si>
  <si>
    <t>Biglerville</t>
  </si>
  <si>
    <t>Bermudian Springs</t>
  </si>
  <si>
    <t>Delone Catholic</t>
  </si>
  <si>
    <t>Fairfield</t>
  </si>
  <si>
    <t>Littlestown</t>
  </si>
  <si>
    <t>Hanover</t>
  </si>
  <si>
    <t>H</t>
  </si>
  <si>
    <t>SCHOOLS</t>
  </si>
  <si>
    <t>Conditional Format: IF(D6="TIE","NO Points for 2nd Place"," ")</t>
  </si>
  <si>
    <t>D6="TIE"</t>
  </si>
  <si>
    <t>$D$7</t>
  </si>
  <si>
    <t>Data Valadation: List and Input Message</t>
  </si>
  <si>
    <t>TIES=IF(D5=$M$4,2.5,0)</t>
  </si>
  <si>
    <t>First Place: =IF(D5=$M$4,5,0)</t>
  </si>
  <si>
    <t>Second Place: =IF(D5=$M$4,3,0)</t>
  </si>
  <si>
    <t>Third Place: =IF(D5=$M$4,1,0)</t>
  </si>
  <si>
    <t>GIRLS TRACK:</t>
  </si>
  <si>
    <t>100M Hurdles</t>
  </si>
  <si>
    <t xml:space="preserve">   VISITING COACH:</t>
  </si>
  <si>
    <t>,</t>
  </si>
  <si>
    <t>SPARTAN TRACK</t>
  </si>
  <si>
    <t>103'10"</t>
  </si>
  <si>
    <t>NaSya Holland</t>
  </si>
  <si>
    <t>90' 61/2"</t>
  </si>
  <si>
    <t>Calee Stuart</t>
  </si>
  <si>
    <t>88' 8"</t>
  </si>
  <si>
    <t>Riley Watts</t>
  </si>
  <si>
    <t>141' 10"</t>
  </si>
  <si>
    <t>Cole Bisker</t>
  </si>
  <si>
    <t>136' 1"</t>
  </si>
  <si>
    <t>Ryan Cushatt</t>
  </si>
  <si>
    <t>128' 5"</t>
  </si>
  <si>
    <t>Lincoln Porta</t>
  </si>
  <si>
    <t>7'6"</t>
  </si>
  <si>
    <t>8:59</t>
  </si>
  <si>
    <t>Marine, Pergament, Cushatt, Gaidos</t>
  </si>
  <si>
    <t>11:23</t>
  </si>
  <si>
    <t>Flores, Rivera, Waight-Alvarado, Driscoll</t>
  </si>
  <si>
    <t>Hailey Henderson YT Olivia King -BS</t>
  </si>
  <si>
    <t>16.6</t>
  </si>
  <si>
    <t>Jadon Ayers</t>
  </si>
  <si>
    <t>16.8</t>
  </si>
  <si>
    <t>Mikell Gee</t>
  </si>
  <si>
    <t>Luca Paglio</t>
  </si>
  <si>
    <t>17.8</t>
  </si>
  <si>
    <t>16.1</t>
  </si>
  <si>
    <t>Aniyah Jones</t>
  </si>
  <si>
    <t>18.1</t>
  </si>
  <si>
    <t>A. Rivera</t>
  </si>
  <si>
    <t>18.4</t>
  </si>
  <si>
    <t>Kaityln Toti</t>
  </si>
  <si>
    <t>38' 4"</t>
  </si>
  <si>
    <t>Marques Parker</t>
  </si>
  <si>
    <t>37' 5"</t>
  </si>
  <si>
    <t>Liam Watts</t>
  </si>
  <si>
    <t>35' 3"</t>
  </si>
  <si>
    <t>Mason Gross</t>
  </si>
  <si>
    <t>34' 7"</t>
  </si>
  <si>
    <t>32' 3"</t>
  </si>
  <si>
    <t>Evelyn Peters</t>
  </si>
  <si>
    <t>31' 3"</t>
  </si>
  <si>
    <t>Aaliyah Hall</t>
  </si>
  <si>
    <t>10.8</t>
  </si>
  <si>
    <t>Magnus Mitchell</t>
  </si>
  <si>
    <t>11.9</t>
  </si>
  <si>
    <t>Ty'ree Lucas</t>
  </si>
  <si>
    <t>12.0</t>
  </si>
  <si>
    <t>12.9</t>
  </si>
  <si>
    <t>Janiya Newman-Scott</t>
  </si>
  <si>
    <t>13.4</t>
  </si>
  <si>
    <t>13.6</t>
  </si>
  <si>
    <t>Jamiyah Lawson</t>
  </si>
  <si>
    <t>44' 0"</t>
  </si>
  <si>
    <t>Cameron Hackman</t>
  </si>
  <si>
    <t>42' 2 1/2"</t>
  </si>
  <si>
    <t>Marcus Shelton</t>
  </si>
  <si>
    <t>41' 11 1/4"</t>
  </si>
  <si>
    <t>Zahavi Harding</t>
  </si>
  <si>
    <t>4:36</t>
  </si>
  <si>
    <t>Nick Urey</t>
  </si>
  <si>
    <t>4:37</t>
  </si>
  <si>
    <t>Adam Gaidos</t>
  </si>
  <si>
    <t>4:46</t>
  </si>
  <si>
    <t>Bryn Lindemuth</t>
  </si>
  <si>
    <t>5:26</t>
  </si>
  <si>
    <t>Sheila Driscoll</t>
  </si>
  <si>
    <t>5:52</t>
  </si>
  <si>
    <t>Isabel 'Waight-Alvarado</t>
  </si>
  <si>
    <t>5:57</t>
  </si>
  <si>
    <t>Mia Marchi</t>
  </si>
  <si>
    <t>46.4</t>
  </si>
  <si>
    <t>Lushko, Bisker, Lucas, Mitchell</t>
  </si>
  <si>
    <t>50.9</t>
  </si>
  <si>
    <t>Parris, Hall, Lawson, Newman-Scott</t>
  </si>
  <si>
    <t>139' 2"</t>
  </si>
  <si>
    <t>Jaydyn Brown</t>
  </si>
  <si>
    <t>112' 3"</t>
  </si>
  <si>
    <t>Hannah McDermott</t>
  </si>
  <si>
    <t>102' 10"</t>
  </si>
  <si>
    <t>Elaine Cook</t>
  </si>
  <si>
    <t>52.8</t>
  </si>
  <si>
    <t>Easton Tanner</t>
  </si>
  <si>
    <t>53.0</t>
  </si>
  <si>
    <t>Isiah Marine</t>
  </si>
  <si>
    <t>Malcolm Boop</t>
  </si>
  <si>
    <t>58.1</t>
  </si>
  <si>
    <t>1:03.4</t>
  </si>
  <si>
    <t>Emma Guiher</t>
  </si>
  <si>
    <t>1:05.8</t>
  </si>
  <si>
    <t>1:05.9</t>
  </si>
  <si>
    <t>44.2</t>
  </si>
  <si>
    <t>44.6</t>
  </si>
  <si>
    <t>Chase Vermeulen</t>
  </si>
  <si>
    <t>46.1</t>
  </si>
  <si>
    <t>Remael Mercedes</t>
  </si>
  <si>
    <t>49.1</t>
  </si>
  <si>
    <t>54.0</t>
  </si>
  <si>
    <t>55.7</t>
  </si>
  <si>
    <t>Kaitlyn Toti</t>
  </si>
  <si>
    <t>20' 3"</t>
  </si>
  <si>
    <t>17' 41/2"</t>
  </si>
  <si>
    <t>17' 4"</t>
  </si>
  <si>
    <t>16' 2 1/2"</t>
  </si>
  <si>
    <t>Raine Miller</t>
  </si>
  <si>
    <t>14' 9"</t>
  </si>
  <si>
    <t>Katelin Garling</t>
  </si>
  <si>
    <t>13' 9"</t>
  </si>
  <si>
    <t>4' 8"</t>
  </si>
  <si>
    <t>4' 4"</t>
  </si>
  <si>
    <t>Hailey Ruby</t>
  </si>
  <si>
    <t>5' 10"</t>
  </si>
  <si>
    <t>Zachary Ayers</t>
  </si>
  <si>
    <t>Kaden Wagaman</t>
  </si>
  <si>
    <t>5' 8"</t>
  </si>
  <si>
    <t>2:05</t>
  </si>
  <si>
    <t>2:08</t>
  </si>
  <si>
    <t>Rylan Weiant</t>
  </si>
  <si>
    <t>2:11</t>
  </si>
  <si>
    <t>Reid Pergament</t>
  </si>
  <si>
    <t>2:29</t>
  </si>
  <si>
    <t>Rhea Flores</t>
  </si>
  <si>
    <t>2:30</t>
  </si>
  <si>
    <t>2:52</t>
  </si>
  <si>
    <t>35' 5 1/2"</t>
  </si>
  <si>
    <t>34' 1/2"</t>
  </si>
  <si>
    <t>33' 2 3/4"</t>
  </si>
  <si>
    <t>22.8</t>
  </si>
  <si>
    <t>25.0</t>
  </si>
  <si>
    <t>`Tristin Lusko</t>
  </si>
  <si>
    <t>25.1</t>
  </si>
  <si>
    <t>Garjuyen Johnson</t>
  </si>
  <si>
    <t>26.8</t>
  </si>
  <si>
    <t>27.2</t>
  </si>
  <si>
    <t>28.0</t>
  </si>
  <si>
    <t>Jada Dorm</t>
  </si>
  <si>
    <t>141'2"</t>
  </si>
  <si>
    <t>130' 2"</t>
  </si>
  <si>
    <t>104' 5"</t>
  </si>
  <si>
    <t>Alex Phillips</t>
  </si>
  <si>
    <t>10:32</t>
  </si>
  <si>
    <t>10:36</t>
  </si>
  <si>
    <t>Leo Bradley</t>
  </si>
  <si>
    <t>10:42</t>
  </si>
  <si>
    <t>Ethan Snow</t>
  </si>
  <si>
    <t>13:06</t>
  </si>
  <si>
    <t>13:08</t>
  </si>
  <si>
    <t>13:57</t>
  </si>
  <si>
    <t>Isabella Frattone</t>
  </si>
  <si>
    <t>Gwen Kerr</t>
  </si>
  <si>
    <t>Diezel Paragon</t>
  </si>
  <si>
    <t>12'6"</t>
  </si>
  <si>
    <t>12'</t>
  </si>
  <si>
    <t>`11'6"</t>
  </si>
  <si>
    <t>3:40</t>
  </si>
  <si>
    <t>Cushatt, Vermuelen, Marine, Gaidos</t>
  </si>
  <si>
    <t>4:26</t>
  </si>
  <si>
    <t>Lawson, Waight, Rivera,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</si>
</sst>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m:ss.0;@"/>
  </numFmts>
  <fonts count="26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sz val="10"/>
      <color indexed="8"/>
      <name val="Arial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b/>
      <i/>
      <sz val="12"/>
      <name val="Arial"/>
    </font>
    <font>
      <b/>
      <sz val="10"/>
      <name val="Arial"/>
      <family val="2"/>
    </font>
    <font>
      <b/>
      <sz val="12"/>
      <color indexed="6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1"/>
      <name val="Arial"/>
    </font>
    <font>
      <sz val="11"/>
      <color indexed="8"/>
      <name val="Arial"/>
    </font>
    <font>
      <sz val="10"/>
      <color indexed="8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15"/>
        <bgColor indexed="24"/>
      </patternFill>
    </fill>
    <fill>
      <patternFill patternType="solid">
        <fgColor indexed="45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24"/>
      </patternFill>
    </fill>
    <fill>
      <patternFill patternType="solid">
        <fgColor rgb="FFFF99FF"/>
        <bgColor indexed="24"/>
      </patternFill>
    </fill>
    <fill>
      <patternFill patternType="solid">
        <fgColor rgb="FFFF99FF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21"/>
      </top>
      <bottom/>
      <diagonal/>
    </border>
    <border>
      <left/>
      <right style="thin">
        <color indexed="64"/>
      </right>
      <top style="thick">
        <color indexed="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0" borderId="0" xfId="0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5" fillId="0" borderId="0" xfId="0" applyFont="1" applyBorder="1"/>
    <xf numFmtId="0" fontId="11" fillId="3" borderId="2" xfId="0" applyFont="1" applyFill="1" applyBorder="1" applyAlignment="1">
      <alignment horizontal="center"/>
    </xf>
    <xf numFmtId="0" fontId="5" fillId="0" borderId="3" xfId="0" applyFont="1" applyBorder="1"/>
    <xf numFmtId="0" fontId="7" fillId="3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2" fillId="0" borderId="3" xfId="0" applyFont="1" applyBorder="1"/>
    <xf numFmtId="164" fontId="0" fillId="0" borderId="5" xfId="0" applyNumberFormat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4" borderId="10" xfId="0" applyFont="1" applyFill="1" applyBorder="1" applyAlignment="1">
      <alignment horizontal="left"/>
    </xf>
    <xf numFmtId="0" fontId="15" fillId="5" borderId="9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5" fillId="5" borderId="10" xfId="0" applyFont="1" applyFill="1" applyBorder="1" applyAlignment="1">
      <alignment horizontal="left"/>
    </xf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left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0" fontId="9" fillId="5" borderId="1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8" fillId="3" borderId="8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/>
    <xf numFmtId="0" fontId="16" fillId="3" borderId="0" xfId="0" applyFont="1" applyFill="1" applyBorder="1" applyAlignment="1" applyProtection="1">
      <alignment horizontal="left"/>
      <protection locked="0"/>
    </xf>
    <xf numFmtId="0" fontId="16" fillId="3" borderId="3" xfId="0" applyFont="1" applyFill="1" applyBorder="1" applyAlignment="1" applyProtection="1">
      <alignment horizontal="left"/>
      <protection locked="0"/>
    </xf>
    <xf numFmtId="0" fontId="16" fillId="5" borderId="0" xfId="0" applyFont="1" applyFill="1" applyBorder="1" applyAlignment="1" applyProtection="1">
      <alignment horizontal="left"/>
      <protection locked="0"/>
    </xf>
    <xf numFmtId="0" fontId="16" fillId="4" borderId="0" xfId="0" applyFont="1" applyFill="1" applyBorder="1" applyAlignment="1" applyProtection="1">
      <alignment horizontal="left"/>
      <protection locked="0"/>
    </xf>
    <xf numFmtId="0" fontId="16" fillId="4" borderId="3" xfId="0" applyFont="1" applyFill="1" applyBorder="1" applyAlignment="1" applyProtection="1">
      <alignment horizontal="left"/>
      <protection locked="0"/>
    </xf>
    <xf numFmtId="0" fontId="16" fillId="5" borderId="3" xfId="0" applyFont="1" applyFill="1" applyBorder="1" applyAlignment="1" applyProtection="1">
      <alignment horizontal="left"/>
      <protection locked="0"/>
    </xf>
    <xf numFmtId="0" fontId="16" fillId="6" borderId="13" xfId="0" applyNumberFormat="1" applyFont="1" applyFill="1" applyBorder="1" applyAlignment="1" applyProtection="1">
      <alignment horizontal="left"/>
      <protection locked="0"/>
    </xf>
    <xf numFmtId="0" fontId="16" fillId="3" borderId="13" xfId="0" applyFont="1" applyFill="1" applyBorder="1" applyAlignment="1" applyProtection="1">
      <alignment horizontal="left"/>
      <protection locked="0"/>
    </xf>
    <xf numFmtId="0" fontId="17" fillId="3" borderId="7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8" fillId="0" borderId="0" xfId="0" applyFont="1"/>
    <xf numFmtId="0" fontId="20" fillId="0" borderId="0" xfId="0" applyFont="1" applyAlignment="1">
      <alignment horizontal="right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0" fontId="0" fillId="0" borderId="0" xfId="0" applyFill="1" applyBorder="1"/>
    <xf numFmtId="0" fontId="17" fillId="3" borderId="5" xfId="0" applyFont="1" applyFill="1" applyBorder="1" applyAlignment="1">
      <alignment horizontal="center"/>
    </xf>
    <xf numFmtId="0" fontId="17" fillId="3" borderId="17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8" borderId="0" xfId="0" applyFill="1"/>
    <xf numFmtId="0" fontId="17" fillId="8" borderId="1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9" fillId="4" borderId="12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17" fillId="3" borderId="7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center"/>
    </xf>
    <xf numFmtId="0" fontId="20" fillId="0" borderId="0" xfId="0" applyFon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2" fillId="0" borderId="20" xfId="0" applyFont="1" applyBorder="1"/>
    <xf numFmtId="0" fontId="4" fillId="8" borderId="0" xfId="0" applyFont="1" applyFill="1" applyBorder="1" applyAlignment="1" applyProtection="1">
      <alignment horizontal="left"/>
    </xf>
    <xf numFmtId="0" fontId="17" fillId="4" borderId="18" xfId="0" applyFont="1" applyFill="1" applyBorder="1" applyAlignment="1" applyProtection="1">
      <alignment horizontal="left"/>
    </xf>
    <xf numFmtId="0" fontId="17" fillId="4" borderId="15" xfId="0" applyFont="1" applyFill="1" applyBorder="1" applyAlignment="1" applyProtection="1">
      <alignment horizontal="left"/>
    </xf>
    <xf numFmtId="0" fontId="17" fillId="3" borderId="7" xfId="0" applyFont="1" applyFill="1" applyBorder="1" applyAlignment="1" applyProtection="1">
      <alignment horizontal="left"/>
    </xf>
    <xf numFmtId="0" fontId="17" fillId="3" borderId="7" xfId="0" applyFont="1" applyFill="1" applyBorder="1" applyAlignment="1" applyProtection="1">
      <alignment horizontal="center"/>
    </xf>
    <xf numFmtId="0" fontId="14" fillId="3" borderId="10" xfId="0" applyFont="1" applyFill="1" applyBorder="1" applyAlignment="1" applyProtection="1">
      <alignment horizontal="left"/>
    </xf>
    <xf numFmtId="0" fontId="18" fillId="3" borderId="10" xfId="0" applyFont="1" applyFill="1" applyBorder="1" applyAlignment="1" applyProtection="1">
      <alignment horizontal="left"/>
    </xf>
    <xf numFmtId="0" fontId="14" fillId="4" borderId="10" xfId="0" applyFont="1" applyFill="1" applyBorder="1" applyAlignment="1" applyProtection="1">
      <alignment horizontal="left"/>
    </xf>
    <xf numFmtId="0" fontId="18" fillId="4" borderId="10" xfId="0" applyFont="1" applyFill="1" applyBorder="1" applyAlignment="1" applyProtection="1">
      <alignment horizontal="left"/>
    </xf>
    <xf numFmtId="0" fontId="18" fillId="0" borderId="10" xfId="0" applyFont="1" applyFill="1" applyBorder="1" applyAlignment="1" applyProtection="1">
      <alignment horizontal="left"/>
    </xf>
    <xf numFmtId="0" fontId="14" fillId="0" borderId="10" xfId="0" applyFont="1" applyFill="1" applyBorder="1" applyAlignment="1" applyProtection="1">
      <alignment horizontal="left"/>
    </xf>
    <xf numFmtId="0" fontId="18" fillId="0" borderId="9" xfId="0" applyFont="1" applyFill="1" applyBorder="1" applyAlignment="1" applyProtection="1">
      <alignment horizontal="center"/>
      <protection locked="0"/>
    </xf>
    <xf numFmtId="0" fontId="18" fillId="9" borderId="9" xfId="0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left"/>
    </xf>
    <xf numFmtId="0" fontId="11" fillId="10" borderId="2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left"/>
    </xf>
    <xf numFmtId="0" fontId="18" fillId="4" borderId="7" xfId="0" applyFont="1" applyFill="1" applyBorder="1" applyAlignment="1" applyProtection="1">
      <alignment horizontal="left"/>
    </xf>
    <xf numFmtId="0" fontId="18" fillId="4" borderId="7" xfId="0" applyFont="1" applyFill="1" applyBorder="1" applyAlignment="1" applyProtection="1">
      <alignment horizontal="center"/>
      <protection locked="0"/>
    </xf>
    <xf numFmtId="47" fontId="14" fillId="4" borderId="7" xfId="0" applyNumberFormat="1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18" fillId="0" borderId="7" xfId="0" applyFont="1" applyFill="1" applyBorder="1" applyAlignment="1" applyProtection="1">
      <alignment horizontal="center"/>
      <protection locked="0"/>
    </xf>
    <xf numFmtId="0" fontId="18" fillId="3" borderId="7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</xf>
    <xf numFmtId="0" fontId="9" fillId="3" borderId="17" xfId="0" applyFont="1" applyFill="1" applyBorder="1" applyAlignment="1" applyProtection="1">
      <alignment horizontal="center"/>
    </xf>
    <xf numFmtId="0" fontId="14" fillId="4" borderId="7" xfId="0" applyFont="1" applyFill="1" applyBorder="1" applyAlignment="1" applyProtection="1">
      <alignment horizontal="center"/>
      <protection locked="0"/>
    </xf>
    <xf numFmtId="0" fontId="18" fillId="3" borderId="23" xfId="0" applyFont="1" applyFill="1" applyBorder="1" applyAlignment="1" applyProtection="1">
      <alignment horizontal="center"/>
    </xf>
    <xf numFmtId="0" fontId="14" fillId="4" borderId="23" xfId="0" applyFont="1" applyFill="1" applyBorder="1" applyAlignment="1" applyProtection="1">
      <alignment horizontal="center"/>
    </xf>
    <xf numFmtId="0" fontId="11" fillId="0" borderId="24" xfId="0" applyFont="1" applyBorder="1" applyAlignment="1" applyProtection="1">
      <alignment horizontal="left"/>
      <protection locked="0"/>
    </xf>
    <xf numFmtId="0" fontId="0" fillId="0" borderId="25" xfId="0" applyFill="1" applyBorder="1" applyProtection="1">
      <protection locked="0"/>
    </xf>
    <xf numFmtId="0" fontId="9" fillId="4" borderId="14" xfId="0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/>
    </xf>
    <xf numFmtId="0" fontId="9" fillId="3" borderId="14" xfId="0" applyFont="1" applyFill="1" applyBorder="1" applyAlignment="1" applyProtection="1">
      <alignment horizontal="center"/>
    </xf>
    <xf numFmtId="0" fontId="9" fillId="3" borderId="26" xfId="0" applyFont="1" applyFill="1" applyBorder="1" applyAlignment="1" applyProtection="1">
      <alignment horizontal="center"/>
    </xf>
    <xf numFmtId="0" fontId="9" fillId="4" borderId="26" xfId="0" applyFont="1" applyFill="1" applyBorder="1" applyAlignment="1" applyProtection="1">
      <alignment horizontal="center"/>
    </xf>
    <xf numFmtId="0" fontId="18" fillId="0" borderId="0" xfId="0" applyFont="1" applyBorder="1"/>
    <xf numFmtId="0" fontId="7" fillId="10" borderId="2" xfId="0" applyFont="1" applyFill="1" applyBorder="1" applyAlignment="1">
      <alignment horizontal="left"/>
    </xf>
    <xf numFmtId="0" fontId="7" fillId="10" borderId="13" xfId="0" applyFont="1" applyFill="1" applyBorder="1" applyAlignment="1">
      <alignment horizontal="left"/>
    </xf>
    <xf numFmtId="0" fontId="14" fillId="3" borderId="20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11" fillId="10" borderId="2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/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7" fillId="11" borderId="13" xfId="0" applyFont="1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11" fillId="11" borderId="2" xfId="0" applyFont="1" applyFill="1" applyBorder="1" applyAlignment="1">
      <alignment horizontal="right" vertical="center"/>
    </xf>
    <xf numFmtId="0" fontId="14" fillId="11" borderId="10" xfId="0" applyFont="1" applyFill="1" applyBorder="1" applyAlignment="1" applyProtection="1">
      <alignment horizontal="left"/>
    </xf>
    <xf numFmtId="0" fontId="18" fillId="11" borderId="10" xfId="0" applyFont="1" applyFill="1" applyBorder="1" applyAlignment="1" applyProtection="1">
      <alignment horizontal="left"/>
    </xf>
    <xf numFmtId="0" fontId="18" fillId="12" borderId="9" xfId="0" applyFont="1" applyFill="1" applyBorder="1" applyAlignment="1" applyProtection="1">
      <alignment horizontal="center"/>
      <protection locked="0"/>
    </xf>
    <xf numFmtId="0" fontId="14" fillId="11" borderId="7" xfId="0" applyFont="1" applyFill="1" applyBorder="1" applyAlignment="1" applyProtection="1">
      <alignment horizontal="center"/>
      <protection locked="0"/>
    </xf>
    <xf numFmtId="0" fontId="14" fillId="11" borderId="23" xfId="0" applyFont="1" applyFill="1" applyBorder="1" applyAlignment="1" applyProtection="1">
      <alignment horizontal="center"/>
    </xf>
    <xf numFmtId="0" fontId="9" fillId="11" borderId="14" xfId="0" applyFont="1" applyFill="1" applyBorder="1" applyAlignment="1" applyProtection="1">
      <alignment horizontal="center"/>
    </xf>
    <xf numFmtId="0" fontId="9" fillId="11" borderId="0" xfId="0" applyFont="1" applyFill="1" applyBorder="1" applyAlignment="1" applyProtection="1">
      <alignment horizontal="center"/>
    </xf>
    <xf numFmtId="0" fontId="9" fillId="11" borderId="5" xfId="0" applyFont="1" applyFill="1" applyBorder="1" applyAlignment="1" applyProtection="1">
      <alignment horizontal="center"/>
    </xf>
    <xf numFmtId="0" fontId="9" fillId="11" borderId="26" xfId="0" applyFont="1" applyFill="1" applyBorder="1" applyAlignment="1" applyProtection="1">
      <alignment horizontal="center"/>
    </xf>
    <xf numFmtId="0" fontId="9" fillId="11" borderId="12" xfId="0" applyFont="1" applyFill="1" applyBorder="1" applyAlignment="1" applyProtection="1">
      <alignment horizontal="center"/>
    </xf>
    <xf numFmtId="0" fontId="18" fillId="11" borderId="7" xfId="0" applyFont="1" applyFill="1" applyBorder="1" applyAlignment="1" applyProtection="1">
      <alignment horizontal="center"/>
      <protection locked="0"/>
    </xf>
    <xf numFmtId="47" fontId="14" fillId="11" borderId="7" xfId="0" applyNumberFormat="1" applyFont="1" applyFill="1" applyBorder="1" applyAlignment="1" applyProtection="1">
      <alignment horizontal="center"/>
      <protection locked="0"/>
    </xf>
    <xf numFmtId="0" fontId="14" fillId="11" borderId="7" xfId="0" applyFont="1" applyFill="1" applyBorder="1" applyAlignment="1" applyProtection="1">
      <alignment horizontal="left"/>
    </xf>
    <xf numFmtId="0" fontId="18" fillId="11" borderId="7" xfId="0" applyFont="1" applyFill="1" applyBorder="1" applyAlignment="1" applyProtection="1">
      <alignment horizontal="left"/>
    </xf>
    <xf numFmtId="0" fontId="17" fillId="11" borderId="18" xfId="0" applyFont="1" applyFill="1" applyBorder="1" applyAlignment="1" applyProtection="1">
      <alignment horizontal="left"/>
    </xf>
    <xf numFmtId="0" fontId="17" fillId="11" borderId="15" xfId="0" applyFont="1" applyFill="1" applyBorder="1" applyAlignment="1" applyProtection="1">
      <alignment horizontal="left"/>
    </xf>
    <xf numFmtId="0" fontId="19" fillId="11" borderId="15" xfId="0" applyFont="1" applyFill="1" applyBorder="1" applyAlignment="1" applyProtection="1">
      <alignment horizontal="left"/>
    </xf>
    <xf numFmtId="0" fontId="11" fillId="11" borderId="2" xfId="0" applyFont="1" applyFill="1" applyBorder="1" applyAlignment="1" applyProtection="1">
      <alignment horizontal="center"/>
    </xf>
    <xf numFmtId="0" fontId="9" fillId="11" borderId="1" xfId="0" applyFont="1" applyFill="1" applyBorder="1" applyAlignment="1" applyProtection="1">
      <alignment horizontal="center"/>
    </xf>
    <xf numFmtId="0" fontId="9" fillId="11" borderId="8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17" fillId="3" borderId="17" xfId="0" applyFont="1" applyFill="1" applyBorder="1" applyAlignment="1" applyProtection="1">
      <alignment horizontal="center"/>
    </xf>
    <xf numFmtId="49" fontId="18" fillId="3" borderId="7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</xf>
    <xf numFmtId="0" fontId="11" fillId="0" borderId="24" xfId="0" applyFont="1" applyBorder="1" applyAlignment="1" applyProtection="1">
      <alignment horizontal="left"/>
    </xf>
    <xf numFmtId="0" fontId="0" fillId="0" borderId="25" xfId="0" applyFill="1" applyBorder="1" applyProtection="1"/>
    <xf numFmtId="164" fontId="0" fillId="0" borderId="16" xfId="0" applyNumberForma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24" fillId="0" borderId="0" xfId="0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18" fillId="0" borderId="0" xfId="0" applyFont="1" applyFill="1" applyBorder="1" applyAlignment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  <protection locked="0"/>
    </xf>
    <xf numFmtId="0" fontId="25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5" xfId="0" applyFont="1" applyFill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3" fillId="0" borderId="0" xfId="0" applyFont="1" applyProtection="1">
      <protection locked="0"/>
    </xf>
    <xf numFmtId="49" fontId="18" fillId="4" borderId="7" xfId="0" applyNumberFormat="1" applyFont="1" applyFill="1" applyBorder="1" applyAlignment="1" applyProtection="1">
      <alignment horizontal="center"/>
      <protection locked="0"/>
    </xf>
    <xf numFmtId="49" fontId="14" fillId="4" borderId="7" xfId="0" applyNumberFormat="1" applyFont="1" applyFill="1" applyBorder="1" applyAlignment="1" applyProtection="1">
      <alignment horizontal="center"/>
      <protection locked="0"/>
    </xf>
    <xf numFmtId="49" fontId="18" fillId="4" borderId="7" xfId="0" quotePrefix="1" applyNumberFormat="1" applyFont="1" applyFill="1" applyBorder="1" applyAlignment="1" applyProtection="1">
      <alignment horizontal="center"/>
      <protection locked="0"/>
    </xf>
    <xf numFmtId="49" fontId="14" fillId="11" borderId="7" xfId="0" applyNumberFormat="1" applyFont="1" applyFill="1" applyBorder="1" applyAlignment="1" applyProtection="1">
      <alignment horizontal="center"/>
      <protection locked="0"/>
    </xf>
    <xf numFmtId="49" fontId="18" fillId="11" borderId="7" xfId="0" applyNumberFormat="1" applyFont="1" applyFill="1" applyBorder="1" applyAlignment="1" applyProtection="1">
      <alignment horizontal="center"/>
      <protection locked="0"/>
    </xf>
    <xf numFmtId="0" fontId="18" fillId="3" borderId="21" xfId="0" applyFont="1" applyFill="1" applyBorder="1" applyAlignment="1" applyProtection="1">
      <alignment horizontal="left"/>
      <protection locked="0"/>
    </xf>
    <xf numFmtId="0" fontId="18" fillId="3" borderId="1" xfId="0" applyFont="1" applyFill="1" applyBorder="1" applyAlignment="1" applyProtection="1">
      <alignment horizontal="left"/>
      <protection locked="0"/>
    </xf>
    <xf numFmtId="165" fontId="21" fillId="4" borderId="21" xfId="0" applyNumberFormat="1" applyFont="1" applyFill="1" applyBorder="1" applyAlignment="1" applyProtection="1">
      <alignment horizontal="left"/>
      <protection locked="0"/>
    </xf>
    <xf numFmtId="165" fontId="21" fillId="4" borderId="1" xfId="0" applyNumberFormat="1" applyFont="1" applyFill="1" applyBorder="1" applyAlignment="1" applyProtection="1">
      <alignment horizontal="left"/>
      <protection locked="0"/>
    </xf>
    <xf numFmtId="0" fontId="23" fillId="10" borderId="21" xfId="0" applyFont="1" applyFill="1" applyBorder="1" applyAlignment="1" applyProtection="1">
      <alignment horizontal="left"/>
      <protection locked="0"/>
    </xf>
    <xf numFmtId="0" fontId="23" fillId="10" borderId="1" xfId="0" applyFont="1" applyFill="1" applyBorder="1" applyAlignment="1" applyProtection="1">
      <alignment horizontal="left"/>
      <protection locked="0"/>
    </xf>
    <xf numFmtId="0" fontId="21" fillId="4" borderId="21" xfId="0" applyFont="1" applyFill="1" applyBorder="1" applyAlignment="1" applyProtection="1">
      <alignment horizontal="left"/>
      <protection locked="0"/>
    </xf>
    <xf numFmtId="0" fontId="21" fillId="4" borderId="1" xfId="0" applyFont="1" applyFill="1" applyBorder="1" applyAlignment="1" applyProtection="1">
      <alignment horizontal="left"/>
      <protection locked="0"/>
    </xf>
    <xf numFmtId="0" fontId="17" fillId="3" borderId="2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9" fillId="4" borderId="22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18" fillId="11" borderId="21" xfId="0" applyFont="1" applyFill="1" applyBorder="1" applyAlignment="1" applyProtection="1">
      <alignment horizontal="left"/>
      <protection locked="0"/>
    </xf>
    <xf numFmtId="0" fontId="18" fillId="11" borderId="1" xfId="0" applyFont="1" applyFill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9" fillId="11" borderId="22" xfId="0" applyFont="1" applyFill="1" applyBorder="1" applyAlignment="1" applyProtection="1">
      <alignment horizontal="right"/>
    </xf>
    <xf numFmtId="165" fontId="18" fillId="11" borderId="21" xfId="0" applyNumberFormat="1" applyFont="1" applyFill="1" applyBorder="1" applyAlignment="1" applyProtection="1">
      <alignment horizontal="left"/>
      <protection locked="0"/>
    </xf>
    <xf numFmtId="165" fontId="18" fillId="11" borderId="1" xfId="0" applyNumberFormat="1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>
      <alignment horizontal="left"/>
    </xf>
    <xf numFmtId="0" fontId="0" fillId="0" borderId="15" xfId="0" applyBorder="1"/>
    <xf numFmtId="0" fontId="0" fillId="0" borderId="19" xfId="0" applyBorder="1"/>
    <xf numFmtId="0" fontId="8" fillId="5" borderId="18" xfId="0" applyFont="1" applyFill="1" applyBorder="1" applyAlignment="1">
      <alignment horizontal="left"/>
    </xf>
    <xf numFmtId="0" fontId="0" fillId="7" borderId="15" xfId="0" applyFill="1" applyBorder="1"/>
    <xf numFmtId="0" fontId="0" fillId="7" borderId="19" xfId="0" applyFill="1" applyBorder="1"/>
    <xf numFmtId="0" fontId="22" fillId="10" borderId="21" xfId="0" applyFont="1" applyFill="1" applyBorder="1" applyAlignment="1" applyProtection="1">
      <alignment horizontal="left"/>
      <protection locked="0"/>
    </xf>
    <xf numFmtId="0" fontId="22" fillId="10" borderId="1" xfId="0" applyFont="1" applyFill="1" applyBorder="1" applyAlignment="1" applyProtection="1">
      <alignment horizontal="left"/>
      <protection locked="0"/>
    </xf>
    <xf numFmtId="0" fontId="19" fillId="11" borderId="22" xfId="0" applyFont="1" applyFill="1" applyBorder="1" applyAlignment="1" applyProtection="1">
      <alignment horizontal="right"/>
      <protection locked="0"/>
    </xf>
    <xf numFmtId="0" fontId="18" fillId="0" borderId="1" xfId="0" applyFont="1" applyBorder="1" applyAlignment="1">
      <alignment horizontal="left"/>
    </xf>
  </cellXfs>
  <cellStyles count="1">
    <cellStyle name="Normal" xfId="0" builtinId="0"/>
  </cellStyles>
  <dxfs count="63">
    <dxf>
      <font>
        <condense val="0"/>
        <extend val="0"/>
        <color indexed="9"/>
      </font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</dxfs>
  <tableStyles count="0" defaultTableStyle="TableStyleMedium9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4781" name="Line 3">
          <a:extLst>
            <a:ext uri="{FF2B5EF4-FFF2-40B4-BE49-F238E27FC236}">
              <a16:creationId xmlns:a16="http://schemas.microsoft.com/office/drawing/2014/main" xmlns="" id="{00000000-0008-0000-0000-0000AD120000}"/>
            </a:ext>
          </a:extLst>
        </xdr:cNvPr>
        <xdr:cNvSpPr>
          <a:spLocks noChangeShapeType="1"/>
        </xdr:cNvSpPr>
      </xdr:nvSpPr>
      <xdr:spPr bwMode="auto">
        <a:xfrm>
          <a:off x="7477125" y="105822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105</xdr:row>
      <xdr:rowOff>19050</xdr:rowOff>
    </xdr:from>
    <xdr:to>
      <xdr:col>23</xdr:col>
      <xdr:colOff>38100</xdr:colOff>
      <xdr:row>105</xdr:row>
      <xdr:rowOff>19050</xdr:rowOff>
    </xdr:to>
    <xdr:sp macro="" textlink="">
      <xdr:nvSpPr>
        <xdr:cNvPr id="4787" name="Line 13">
          <a:extLst>
            <a:ext uri="{FF2B5EF4-FFF2-40B4-BE49-F238E27FC236}">
              <a16:creationId xmlns:a16="http://schemas.microsoft.com/office/drawing/2014/main" xmlns="" id="{00000000-0008-0000-0000-0000B3120000}"/>
            </a:ext>
          </a:extLst>
        </xdr:cNvPr>
        <xdr:cNvSpPr>
          <a:spLocks noChangeShapeType="1"/>
        </xdr:cNvSpPr>
      </xdr:nvSpPr>
      <xdr:spPr bwMode="auto">
        <a:xfrm>
          <a:off x="11020425" y="21021675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144</xdr:row>
      <xdr:rowOff>104775</xdr:rowOff>
    </xdr:from>
    <xdr:to>
      <xdr:col>23</xdr:col>
      <xdr:colOff>0</xdr:colOff>
      <xdr:row>144</xdr:row>
      <xdr:rowOff>104775</xdr:rowOff>
    </xdr:to>
    <xdr:sp macro="" textlink="">
      <xdr:nvSpPr>
        <xdr:cNvPr id="4789" name="Line 15">
          <a:extLst>
            <a:ext uri="{FF2B5EF4-FFF2-40B4-BE49-F238E27FC236}">
              <a16:creationId xmlns:a16="http://schemas.microsoft.com/office/drawing/2014/main" xmlns="" id="{00000000-0008-0000-0000-0000B5120000}"/>
            </a:ext>
          </a:extLst>
        </xdr:cNvPr>
        <xdr:cNvSpPr>
          <a:spLocks noChangeShapeType="1"/>
        </xdr:cNvSpPr>
      </xdr:nvSpPr>
      <xdr:spPr bwMode="auto">
        <a:xfrm>
          <a:off x="10896600" y="2742247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4790" name="Line 16">
          <a:extLst>
            <a:ext uri="{FF2B5EF4-FFF2-40B4-BE49-F238E27FC236}">
              <a16:creationId xmlns:a16="http://schemas.microsoft.com/office/drawing/2014/main" xmlns="" id="{00000000-0008-0000-0000-0000B6120000}"/>
            </a:ext>
          </a:extLst>
        </xdr:cNvPr>
        <xdr:cNvSpPr>
          <a:spLocks noChangeShapeType="1"/>
        </xdr:cNvSpPr>
      </xdr:nvSpPr>
      <xdr:spPr bwMode="auto">
        <a:xfrm>
          <a:off x="7448550" y="167925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358140</xdr:colOff>
      <xdr:row>55</xdr:row>
      <xdr:rowOff>0</xdr:rowOff>
    </xdr:from>
    <xdr:to>
      <xdr:col>7</xdr:col>
      <xdr:colOff>563880</xdr:colOff>
      <xdr:row>55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3939540" y="10340340"/>
          <a:ext cx="8153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213360</xdr:colOff>
      <xdr:row>55</xdr:row>
      <xdr:rowOff>0</xdr:rowOff>
    </xdr:from>
    <xdr:to>
      <xdr:col>4</xdr:col>
      <xdr:colOff>419100</xdr:colOff>
      <xdr:row>55</xdr:row>
      <xdr:rowOff>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/>
      </xdr:nvCxnSpPr>
      <xdr:spPr>
        <a:xfrm>
          <a:off x="1775460" y="1034034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1463040</xdr:colOff>
      <xdr:row>55</xdr:row>
      <xdr:rowOff>0</xdr:rowOff>
    </xdr:from>
    <xdr:to>
      <xdr:col>10</xdr:col>
      <xdr:colOff>541020</xdr:colOff>
      <xdr:row>55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6233160" y="1034034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304800</xdr:colOff>
      <xdr:row>0</xdr:row>
      <xdr:rowOff>7620</xdr:rowOff>
    </xdr:from>
    <xdr:to>
      <xdr:col>1</xdr:col>
      <xdr:colOff>693420</xdr:colOff>
      <xdr:row>1</xdr:row>
      <xdr:rowOff>175260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5555" r="36666" b="42222"/>
        <a:stretch/>
      </xdr:blipFill>
      <xdr:spPr>
        <a:xfrm>
          <a:off x="914400" y="7620"/>
          <a:ext cx="388620" cy="358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7477125" y="103917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85</xdr:row>
      <xdr:rowOff>0</xdr:rowOff>
    </xdr:from>
    <xdr:to>
      <xdr:col>13</xdr:col>
      <xdr:colOff>0</xdr:colOff>
      <xdr:row>85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7448550" y="157638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38100</xdr:colOff>
      <xdr:row>82</xdr:row>
      <xdr:rowOff>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1020425" y="1527810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113</xdr:row>
      <xdr:rowOff>19050</xdr:rowOff>
    </xdr:from>
    <xdr:to>
      <xdr:col>23</xdr:col>
      <xdr:colOff>38100</xdr:colOff>
      <xdr:row>113</xdr:row>
      <xdr:rowOff>19050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1020425" y="20316825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447675</xdr:colOff>
      <xdr:row>86</xdr:row>
      <xdr:rowOff>0</xdr:rowOff>
    </xdr:from>
    <xdr:to>
      <xdr:col>12</xdr:col>
      <xdr:colOff>561975</xdr:colOff>
      <xdr:row>86</xdr:row>
      <xdr:rowOff>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7439025" y="159258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152</xdr:row>
      <xdr:rowOff>104775</xdr:rowOff>
    </xdr:from>
    <xdr:to>
      <xdr:col>23</xdr:col>
      <xdr:colOff>0</xdr:colOff>
      <xdr:row>152</xdr:row>
      <xdr:rowOff>104775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0896600" y="267176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87</xdr:row>
      <xdr:rowOff>0</xdr:rowOff>
    </xdr:from>
    <xdr:to>
      <xdr:col>13</xdr:col>
      <xdr:colOff>0</xdr:colOff>
      <xdr:row>87</xdr:row>
      <xdr:rowOff>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7448550" y="160877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396240</xdr:colOff>
      <xdr:row>55</xdr:row>
      <xdr:rowOff>0</xdr:rowOff>
    </xdr:from>
    <xdr:to>
      <xdr:col>8</xdr:col>
      <xdr:colOff>0</xdr:colOff>
      <xdr:row>55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CxnSpPr/>
      </xdr:nvCxnSpPr>
      <xdr:spPr>
        <a:xfrm>
          <a:off x="3977640" y="1030986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55</xdr:row>
      <xdr:rowOff>0</xdr:rowOff>
    </xdr:from>
    <xdr:to>
      <xdr:col>4</xdr:col>
      <xdr:colOff>541020</xdr:colOff>
      <xdr:row>55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CxnSpPr/>
      </xdr:nvCxnSpPr>
      <xdr:spPr>
        <a:xfrm>
          <a:off x="1897380" y="1030986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1409700</xdr:colOff>
      <xdr:row>55</xdr:row>
      <xdr:rowOff>0</xdr:rowOff>
    </xdr:from>
    <xdr:to>
      <xdr:col>10</xdr:col>
      <xdr:colOff>487680</xdr:colOff>
      <xdr:row>55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CxnSpPr/>
      </xdr:nvCxnSpPr>
      <xdr:spPr>
        <a:xfrm>
          <a:off x="6179820" y="1030986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419100</xdr:colOff>
      <xdr:row>0</xdr:row>
      <xdr:rowOff>0</xdr:rowOff>
    </xdr:from>
    <xdr:to>
      <xdr:col>1</xdr:col>
      <xdr:colOff>807720</xdr:colOff>
      <xdr:row>1</xdr:row>
      <xdr:rowOff>167640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5555" r="36666" b="42222"/>
        <a:stretch/>
      </xdr:blipFill>
      <xdr:spPr>
        <a:xfrm>
          <a:off x="1028700" y="0"/>
          <a:ext cx="388620" cy="358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0</xdr:col>
      <xdr:colOff>885825</xdr:colOff>
      <xdr:row>4</xdr:row>
      <xdr:rowOff>19050</xdr:rowOff>
    </xdr:to>
    <xdr:pic>
      <xdr:nvPicPr>
        <xdr:cNvPr id="5696" name="Picture 2" descr="spartangifBW">
          <a:extLst>
            <a:ext uri="{FF2B5EF4-FFF2-40B4-BE49-F238E27FC236}">
              <a16:creationId xmlns:a16="http://schemas.microsoft.com/office/drawing/2014/main" xmlns="" id="{00000000-0008-0000-0200-00004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485775</xdr:colOff>
      <xdr:row>27</xdr:row>
      <xdr:rowOff>0</xdr:rowOff>
    </xdr:from>
    <xdr:to>
      <xdr:col>8</xdr:col>
      <xdr:colOff>0</xdr:colOff>
      <xdr:row>27</xdr:row>
      <xdr:rowOff>0</xdr:rowOff>
    </xdr:to>
    <xdr:sp macro="" textlink="">
      <xdr:nvSpPr>
        <xdr:cNvPr id="5697" name="Line 3">
          <a:extLst>
            <a:ext uri="{FF2B5EF4-FFF2-40B4-BE49-F238E27FC236}">
              <a16:creationId xmlns:a16="http://schemas.microsoft.com/office/drawing/2014/main" xmlns="" id="{00000000-0008-0000-0200-000041160000}"/>
            </a:ext>
          </a:extLst>
        </xdr:cNvPr>
        <xdr:cNvSpPr>
          <a:spLocks noChangeShapeType="1"/>
        </xdr:cNvSpPr>
      </xdr:nvSpPr>
      <xdr:spPr bwMode="auto">
        <a:xfrm>
          <a:off x="7886700" y="5219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57</xdr:row>
      <xdr:rowOff>0</xdr:rowOff>
    </xdr:from>
    <xdr:to>
      <xdr:col>8</xdr:col>
      <xdr:colOff>0</xdr:colOff>
      <xdr:row>57</xdr:row>
      <xdr:rowOff>0</xdr:rowOff>
    </xdr:to>
    <xdr:sp macro="" textlink="">
      <xdr:nvSpPr>
        <xdr:cNvPr id="5698" name="Line 8">
          <a:extLst>
            <a:ext uri="{FF2B5EF4-FFF2-40B4-BE49-F238E27FC236}">
              <a16:creationId xmlns:a16="http://schemas.microsoft.com/office/drawing/2014/main" xmlns="" id="{00000000-0008-0000-0200-000042160000}"/>
            </a:ext>
          </a:extLst>
        </xdr:cNvPr>
        <xdr:cNvSpPr>
          <a:spLocks noChangeShapeType="1"/>
        </xdr:cNvSpPr>
      </xdr:nvSpPr>
      <xdr:spPr bwMode="auto">
        <a:xfrm>
          <a:off x="7858125" y="1102995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219075</xdr:colOff>
      <xdr:row>30</xdr:row>
      <xdr:rowOff>95250</xdr:rowOff>
    </xdr:from>
    <xdr:to>
      <xdr:col>0</xdr:col>
      <xdr:colOff>885825</xdr:colOff>
      <xdr:row>33</xdr:row>
      <xdr:rowOff>152400</xdr:rowOff>
    </xdr:to>
    <xdr:pic>
      <xdr:nvPicPr>
        <xdr:cNvPr id="5699" name="Picture 9" descr="spartangifBW">
          <a:extLst>
            <a:ext uri="{FF2B5EF4-FFF2-40B4-BE49-F238E27FC236}">
              <a16:creationId xmlns:a16="http://schemas.microsoft.com/office/drawing/2014/main" xmlns="" id="{00000000-0008-0000-0200-000043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915025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28</xdr:row>
      <xdr:rowOff>0</xdr:rowOff>
    </xdr:from>
    <xdr:to>
      <xdr:col>7</xdr:col>
      <xdr:colOff>1514475</xdr:colOff>
      <xdr:row>28</xdr:row>
      <xdr:rowOff>0</xdr:rowOff>
    </xdr:to>
    <xdr:sp macro="" textlink="">
      <xdr:nvSpPr>
        <xdr:cNvPr id="5700" name="Line 10">
          <a:extLst>
            <a:ext uri="{FF2B5EF4-FFF2-40B4-BE49-F238E27FC236}">
              <a16:creationId xmlns:a16="http://schemas.microsoft.com/office/drawing/2014/main" xmlns="" id="{00000000-0008-0000-0200-000044160000}"/>
            </a:ext>
          </a:extLst>
        </xdr:cNvPr>
        <xdr:cNvSpPr>
          <a:spLocks noChangeShapeType="1"/>
        </xdr:cNvSpPr>
      </xdr:nvSpPr>
      <xdr:spPr bwMode="auto">
        <a:xfrm>
          <a:off x="7877175" y="54197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219075</xdr:colOff>
      <xdr:row>54</xdr:row>
      <xdr:rowOff>0</xdr:rowOff>
    </xdr:from>
    <xdr:to>
      <xdr:col>23</xdr:col>
      <xdr:colOff>38100</xdr:colOff>
      <xdr:row>54</xdr:row>
      <xdr:rowOff>0</xdr:rowOff>
    </xdr:to>
    <xdr:sp macro="" textlink="">
      <xdr:nvSpPr>
        <xdr:cNvPr id="5701" name="Line 11">
          <a:extLst>
            <a:ext uri="{FF2B5EF4-FFF2-40B4-BE49-F238E27FC236}">
              <a16:creationId xmlns:a16="http://schemas.microsoft.com/office/drawing/2014/main" xmlns="" id="{00000000-0008-0000-0200-000045160000}"/>
            </a:ext>
          </a:extLst>
        </xdr:cNvPr>
        <xdr:cNvSpPr>
          <a:spLocks noChangeShapeType="1"/>
        </xdr:cNvSpPr>
      </xdr:nvSpPr>
      <xdr:spPr bwMode="auto">
        <a:xfrm>
          <a:off x="17068800" y="104394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29</xdr:row>
      <xdr:rowOff>0</xdr:rowOff>
    </xdr:from>
    <xdr:to>
      <xdr:col>7</xdr:col>
      <xdr:colOff>1514475</xdr:colOff>
      <xdr:row>29</xdr:row>
      <xdr:rowOff>0</xdr:rowOff>
    </xdr:to>
    <xdr:sp macro="" textlink="">
      <xdr:nvSpPr>
        <xdr:cNvPr id="5702" name="Line 12">
          <a:extLst>
            <a:ext uri="{FF2B5EF4-FFF2-40B4-BE49-F238E27FC236}">
              <a16:creationId xmlns:a16="http://schemas.microsoft.com/office/drawing/2014/main" xmlns="" id="{00000000-0008-0000-0200-000046160000}"/>
            </a:ext>
          </a:extLst>
        </xdr:cNvPr>
        <xdr:cNvSpPr>
          <a:spLocks noChangeShapeType="1"/>
        </xdr:cNvSpPr>
      </xdr:nvSpPr>
      <xdr:spPr bwMode="auto">
        <a:xfrm>
          <a:off x="7877175" y="56197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219075</xdr:colOff>
      <xdr:row>85</xdr:row>
      <xdr:rowOff>19050</xdr:rowOff>
    </xdr:from>
    <xdr:to>
      <xdr:col>23</xdr:col>
      <xdr:colOff>38100</xdr:colOff>
      <xdr:row>85</xdr:row>
      <xdr:rowOff>19050</xdr:rowOff>
    </xdr:to>
    <xdr:sp macro="" textlink="">
      <xdr:nvSpPr>
        <xdr:cNvPr id="5703" name="Line 13">
          <a:extLst>
            <a:ext uri="{FF2B5EF4-FFF2-40B4-BE49-F238E27FC236}">
              <a16:creationId xmlns:a16="http://schemas.microsoft.com/office/drawing/2014/main" xmlns="" id="{00000000-0008-0000-0200-000047160000}"/>
            </a:ext>
          </a:extLst>
        </xdr:cNvPr>
        <xdr:cNvSpPr>
          <a:spLocks noChangeShapeType="1"/>
        </xdr:cNvSpPr>
      </xdr:nvSpPr>
      <xdr:spPr bwMode="auto">
        <a:xfrm>
          <a:off x="17068800" y="156591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447675</xdr:colOff>
      <xdr:row>58</xdr:row>
      <xdr:rowOff>0</xdr:rowOff>
    </xdr:from>
    <xdr:to>
      <xdr:col>7</xdr:col>
      <xdr:colOff>1514475</xdr:colOff>
      <xdr:row>58</xdr:row>
      <xdr:rowOff>0</xdr:rowOff>
    </xdr:to>
    <xdr:sp macro="" textlink="">
      <xdr:nvSpPr>
        <xdr:cNvPr id="5704" name="Line 14">
          <a:extLst>
            <a:ext uri="{FF2B5EF4-FFF2-40B4-BE49-F238E27FC236}">
              <a16:creationId xmlns:a16="http://schemas.microsoft.com/office/drawing/2014/main" xmlns="" id="{00000000-0008-0000-0200-000048160000}"/>
            </a:ext>
          </a:extLst>
        </xdr:cNvPr>
        <xdr:cNvSpPr>
          <a:spLocks noChangeShapeType="1"/>
        </xdr:cNvSpPr>
      </xdr:nvSpPr>
      <xdr:spPr bwMode="auto">
        <a:xfrm>
          <a:off x="7848600" y="11229975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124</xdr:row>
      <xdr:rowOff>104775</xdr:rowOff>
    </xdr:from>
    <xdr:to>
      <xdr:col>22</xdr:col>
      <xdr:colOff>38100</xdr:colOff>
      <xdr:row>124</xdr:row>
      <xdr:rowOff>104775</xdr:rowOff>
    </xdr:to>
    <xdr:sp macro="" textlink="">
      <xdr:nvSpPr>
        <xdr:cNvPr id="5705" name="Line 15">
          <a:extLst>
            <a:ext uri="{FF2B5EF4-FFF2-40B4-BE49-F238E27FC236}">
              <a16:creationId xmlns:a16="http://schemas.microsoft.com/office/drawing/2014/main" xmlns="" id="{00000000-0008-0000-0200-000049160000}"/>
            </a:ext>
          </a:extLst>
        </xdr:cNvPr>
        <xdr:cNvSpPr>
          <a:spLocks noChangeShapeType="1"/>
        </xdr:cNvSpPr>
      </xdr:nvSpPr>
      <xdr:spPr bwMode="auto">
        <a:xfrm>
          <a:off x="16430625" y="220599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59</xdr:row>
      <xdr:rowOff>0</xdr:rowOff>
    </xdr:from>
    <xdr:to>
      <xdr:col>8</xdr:col>
      <xdr:colOff>0</xdr:colOff>
      <xdr:row>59</xdr:row>
      <xdr:rowOff>0</xdr:rowOff>
    </xdr:to>
    <xdr:sp macro="" textlink="">
      <xdr:nvSpPr>
        <xdr:cNvPr id="5706" name="Line 16">
          <a:extLst>
            <a:ext uri="{FF2B5EF4-FFF2-40B4-BE49-F238E27FC236}">
              <a16:creationId xmlns:a16="http://schemas.microsoft.com/office/drawing/2014/main" xmlns="" id="{00000000-0008-0000-0200-00004A160000}"/>
            </a:ext>
          </a:extLst>
        </xdr:cNvPr>
        <xdr:cNvSpPr>
          <a:spLocks noChangeShapeType="1"/>
        </xdr:cNvSpPr>
      </xdr:nvSpPr>
      <xdr:spPr bwMode="auto">
        <a:xfrm>
          <a:off x="7858125" y="114300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1</xdr:col>
      <xdr:colOff>581025</xdr:colOff>
      <xdr:row>2</xdr:row>
      <xdr:rowOff>9525</xdr:rowOff>
    </xdr:to>
    <xdr:pic>
      <xdr:nvPicPr>
        <xdr:cNvPr id="2" name="Picture 2" descr="spartangifBW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352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800850" y="103917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476250</xdr:colOff>
      <xdr:row>56</xdr:row>
      <xdr:rowOff>0</xdr:rowOff>
    </xdr:from>
    <xdr:to>
      <xdr:col>10</xdr:col>
      <xdr:colOff>561975</xdr:colOff>
      <xdr:row>56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6791325" y="105537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57</xdr:row>
      <xdr:rowOff>0</xdr:rowOff>
    </xdr:from>
    <xdr:to>
      <xdr:col>12</xdr:col>
      <xdr:colOff>561975</xdr:colOff>
      <xdr:row>57</xdr:row>
      <xdr:rowOff>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7467600" y="107156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105</xdr:row>
      <xdr:rowOff>19050</xdr:rowOff>
    </xdr:from>
    <xdr:to>
      <xdr:col>23</xdr:col>
      <xdr:colOff>38100</xdr:colOff>
      <xdr:row>105</xdr:row>
      <xdr:rowOff>19050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11020425" y="1893570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144</xdr:row>
      <xdr:rowOff>104775</xdr:rowOff>
    </xdr:from>
    <xdr:to>
      <xdr:col>23</xdr:col>
      <xdr:colOff>0</xdr:colOff>
      <xdr:row>144</xdr:row>
      <xdr:rowOff>104775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10896600" y="25336500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8" name="Line 16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7448550" y="147066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1</xdr:col>
      <xdr:colOff>581025</xdr:colOff>
      <xdr:row>2</xdr:row>
      <xdr:rowOff>9525</xdr:rowOff>
    </xdr:to>
    <xdr:pic>
      <xdr:nvPicPr>
        <xdr:cNvPr id="2" name="Picture 2" descr="spartangifBW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352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6800850" y="103917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85</xdr:row>
      <xdr:rowOff>0</xdr:rowOff>
    </xdr:from>
    <xdr:to>
      <xdr:col>13</xdr:col>
      <xdr:colOff>0</xdr:colOff>
      <xdr:row>85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448550" y="157638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476250</xdr:colOff>
      <xdr:row>56</xdr:row>
      <xdr:rowOff>0</xdr:rowOff>
    </xdr:from>
    <xdr:to>
      <xdr:col>10</xdr:col>
      <xdr:colOff>561975</xdr:colOff>
      <xdr:row>56</xdr:row>
      <xdr:rowOff>0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6791325" y="105537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38100</xdr:colOff>
      <xdr:row>82</xdr:row>
      <xdr:rowOff>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11020425" y="1527810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57</xdr:row>
      <xdr:rowOff>0</xdr:rowOff>
    </xdr:from>
    <xdr:to>
      <xdr:col>12</xdr:col>
      <xdr:colOff>561975</xdr:colOff>
      <xdr:row>57</xdr:row>
      <xdr:rowOff>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467600" y="107156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113</xdr:row>
      <xdr:rowOff>19050</xdr:rowOff>
    </xdr:from>
    <xdr:to>
      <xdr:col>23</xdr:col>
      <xdr:colOff>38100</xdr:colOff>
      <xdr:row>113</xdr:row>
      <xdr:rowOff>19050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11020425" y="20316825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447675</xdr:colOff>
      <xdr:row>86</xdr:row>
      <xdr:rowOff>0</xdr:rowOff>
    </xdr:from>
    <xdr:to>
      <xdr:col>12</xdr:col>
      <xdr:colOff>561975</xdr:colOff>
      <xdr:row>86</xdr:row>
      <xdr:rowOff>0</xdr:rowOff>
    </xdr:to>
    <xdr:sp macro="" textlink="">
      <xdr:nvSpPr>
        <xdr:cNvPr id="9" name="Line 14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7439025" y="159258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152</xdr:row>
      <xdr:rowOff>104775</xdr:rowOff>
    </xdr:from>
    <xdr:to>
      <xdr:col>23</xdr:col>
      <xdr:colOff>0</xdr:colOff>
      <xdr:row>152</xdr:row>
      <xdr:rowOff>104775</xdr:rowOff>
    </xdr:to>
    <xdr:sp macro="" textlink="">
      <xdr:nvSpPr>
        <xdr:cNvPr id="10" name="Line 15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10896600" y="267176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87</xdr:row>
      <xdr:rowOff>0</xdr:rowOff>
    </xdr:from>
    <xdr:to>
      <xdr:col>13</xdr:col>
      <xdr:colOff>0</xdr:colOff>
      <xdr:row>87</xdr:row>
      <xdr:rowOff>0</xdr:rowOff>
    </xdr:to>
    <xdr:sp macro="" textlink="">
      <xdr:nvSpPr>
        <xdr:cNvPr id="11" name="Line 16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7448550" y="160877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AN79"/>
  <sheetViews>
    <sheetView topLeftCell="A19" zoomScale="150" zoomScaleNormal="150" workbookViewId="0">
      <selection activeCell="F28" sqref="F28:I28"/>
    </sheetView>
  </sheetViews>
  <sheetFormatPr defaultRowHeight="12.75" x14ac:dyDescent="0.2"/>
  <cols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5703125" style="4" customWidth="1"/>
    <col min="11" max="11" width="8.28515625" style="3" customWidth="1"/>
    <col min="12" max="12" width="1.5703125" style="4" customWidth="1"/>
    <col min="13" max="13" width="8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5" customHeight="1" thickBot="1" x14ac:dyDescent="0.25">
      <c r="D1" s="11" t="s">
        <v>25</v>
      </c>
      <c r="E1" s="11"/>
      <c r="F1" s="11"/>
      <c r="G1" s="11"/>
      <c r="J1" s="72"/>
      <c r="K1" s="69" t="s">
        <v>26</v>
      </c>
      <c r="M1" s="70">
        <v>46133</v>
      </c>
      <c r="Q1" s="88" t="s">
        <v>145</v>
      </c>
    </row>
    <row r="2" spans="2:40" ht="15" customHeight="1" thickBot="1" x14ac:dyDescent="0.3">
      <c r="D2" s="11" t="s">
        <v>168</v>
      </c>
      <c r="E2" s="11"/>
      <c r="F2" s="11"/>
      <c r="G2" s="198">
        <v>2026</v>
      </c>
      <c r="H2" s="11"/>
      <c r="J2" s="78"/>
      <c r="K2" s="122" t="s">
        <v>134</v>
      </c>
      <c r="L2" s="123"/>
      <c r="M2" s="71"/>
      <c r="Q2" s="88" t="s">
        <v>144</v>
      </c>
    </row>
    <row r="3" spans="2:40" s="1" customFormat="1" ht="17.25" thickTop="1" thickBot="1" x14ac:dyDescent="0.3">
      <c r="B3" s="94" t="s">
        <v>124</v>
      </c>
      <c r="C3" s="95"/>
      <c r="D3" s="214" t="s">
        <v>149</v>
      </c>
      <c r="E3" s="214"/>
      <c r="F3" s="214"/>
      <c r="G3" s="214"/>
      <c r="H3" s="214"/>
      <c r="I3" s="106" t="s">
        <v>125</v>
      </c>
      <c r="J3" s="79"/>
      <c r="K3" s="107">
        <f>SUM(K5:K52)</f>
        <v>115</v>
      </c>
      <c r="L3" s="81"/>
      <c r="M3" s="107">
        <f>SUM(M5:M52)</f>
        <v>35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66"/>
      <c r="J4" s="67"/>
      <c r="K4" s="73" t="s">
        <v>132</v>
      </c>
      <c r="L4" s="80"/>
      <c r="M4" s="74" t="s">
        <v>140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09" t="s">
        <v>5</v>
      </c>
      <c r="C5" s="110" t="s">
        <v>127</v>
      </c>
      <c r="D5" s="111" t="s">
        <v>132</v>
      </c>
      <c r="E5" s="199" t="s">
        <v>182</v>
      </c>
      <c r="F5" s="206" t="s">
        <v>183</v>
      </c>
      <c r="G5" s="207"/>
      <c r="H5" s="207"/>
      <c r="I5" s="207"/>
      <c r="J5" s="54"/>
      <c r="K5" s="113">
        <f t="shared" ref="K5:K52" si="0">R5</f>
        <v>5</v>
      </c>
      <c r="L5" s="56"/>
      <c r="M5" s="114">
        <f t="shared" ref="M5:M52" si="1">S5</f>
        <v>0</v>
      </c>
      <c r="N5"/>
      <c r="O5"/>
      <c r="Q5" s="90" t="str">
        <f>M4</f>
        <v>BS</v>
      </c>
      <c r="R5" s="3">
        <f t="shared" ref="R5:R15" si="2">SUM(V5:W5)</f>
        <v>5</v>
      </c>
      <c r="S5" s="3">
        <f t="shared" ref="S5:S15" si="3">SUM(T5:U5)</f>
        <v>0</v>
      </c>
      <c r="T5" s="3">
        <f>IF(D5=$M$4,5,0)</f>
        <v>0</v>
      </c>
      <c r="U5" s="3">
        <f>IF(D5="TIE",2.5,0)</f>
        <v>0</v>
      </c>
      <c r="V5" s="3">
        <f>IF(D5="YT",5,0)</f>
        <v>5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122</v>
      </c>
      <c r="C6" s="99" t="s">
        <v>127</v>
      </c>
      <c r="D6" s="115" t="s">
        <v>140</v>
      </c>
      <c r="E6" s="179" t="s">
        <v>187</v>
      </c>
      <c r="F6" s="204" t="s">
        <v>188</v>
      </c>
      <c r="G6" s="205"/>
      <c r="H6" s="205"/>
      <c r="I6" s="205"/>
      <c r="J6" s="55"/>
      <c r="K6" s="86">
        <f t="shared" si="0"/>
        <v>0</v>
      </c>
      <c r="L6" s="56"/>
      <c r="M6" s="87">
        <f t="shared" si="1"/>
        <v>5</v>
      </c>
      <c r="N6"/>
      <c r="O6"/>
      <c r="Q6" s="90" t="s">
        <v>133</v>
      </c>
      <c r="R6" s="3">
        <f t="shared" si="2"/>
        <v>0</v>
      </c>
      <c r="S6" s="3">
        <f t="shared" si="3"/>
        <v>5</v>
      </c>
      <c r="T6" s="3">
        <f>IF(D6=$M$4,5,0)</f>
        <v>5</v>
      </c>
      <c r="U6" s="3">
        <f>IF(D6="TIE",4,0)</f>
        <v>0</v>
      </c>
      <c r="V6" s="3">
        <f>IF(D6="YT",5,0)</f>
        <v>0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 t="s">
        <v>132</v>
      </c>
      <c r="E7" s="179" t="s">
        <v>189</v>
      </c>
      <c r="F7" s="204" t="s">
        <v>190</v>
      </c>
      <c r="G7" s="205"/>
      <c r="H7" s="205"/>
      <c r="I7" s="205"/>
      <c r="J7" s="55"/>
      <c r="K7" s="86">
        <f t="shared" si="0"/>
        <v>3</v>
      </c>
      <c r="L7" s="56"/>
      <c r="M7" s="87">
        <f t="shared" si="1"/>
        <v>0</v>
      </c>
      <c r="N7"/>
      <c r="O7"/>
      <c r="Q7" s="92"/>
      <c r="R7" s="3">
        <f t="shared" si="2"/>
        <v>3</v>
      </c>
      <c r="S7" s="3">
        <f t="shared" si="3"/>
        <v>0</v>
      </c>
      <c r="T7" s="3">
        <f>IF(D7=$M$4,3,0)</f>
        <v>0</v>
      </c>
      <c r="U7" s="3">
        <f>IF(D7="TIE",2,0)</f>
        <v>0</v>
      </c>
      <c r="V7" s="3">
        <f>IF(D7="YT",3,0)</f>
        <v>3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 t="s">
        <v>132</v>
      </c>
      <c r="E8" s="179" t="s">
        <v>192</v>
      </c>
      <c r="F8" s="204" t="s">
        <v>191</v>
      </c>
      <c r="G8" s="205"/>
      <c r="H8" s="205"/>
      <c r="I8" s="205"/>
      <c r="J8" s="55"/>
      <c r="K8" s="117">
        <f t="shared" si="0"/>
        <v>1</v>
      </c>
      <c r="L8" s="56"/>
      <c r="M8" s="118">
        <f t="shared" si="1"/>
        <v>0</v>
      </c>
      <c r="N8"/>
      <c r="O8"/>
      <c r="R8" s="3">
        <f t="shared" si="2"/>
        <v>1</v>
      </c>
      <c r="S8" s="3">
        <f t="shared" si="3"/>
        <v>0</v>
      </c>
      <c r="T8" s="3">
        <f>IF(D8=$M$4,1,0)</f>
        <v>0</v>
      </c>
      <c r="U8" s="3">
        <f>IF(D8="TIE",0.5,0)</f>
        <v>0</v>
      </c>
      <c r="V8" s="3">
        <f>IF(D8="YT",1,0)</f>
        <v>1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00" t="s">
        <v>7</v>
      </c>
      <c r="C9" s="101" t="s">
        <v>127</v>
      </c>
      <c r="D9" s="105" t="s">
        <v>132</v>
      </c>
      <c r="E9" s="200" t="s">
        <v>210</v>
      </c>
      <c r="F9" s="210" t="s">
        <v>211</v>
      </c>
      <c r="G9" s="211"/>
      <c r="H9" s="211"/>
      <c r="I9" s="211"/>
      <c r="J9" s="55"/>
      <c r="K9" s="84">
        <f t="shared" si="0"/>
        <v>5</v>
      </c>
      <c r="L9" s="56"/>
      <c r="M9" s="83">
        <f t="shared" si="1"/>
        <v>0</v>
      </c>
      <c r="N9"/>
      <c r="O9"/>
      <c r="R9" s="3">
        <f t="shared" si="2"/>
        <v>5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5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00"/>
      <c r="C10" s="101" t="s">
        <v>128</v>
      </c>
      <c r="D10" s="105" t="s">
        <v>132</v>
      </c>
      <c r="E10" s="200" t="s">
        <v>212</v>
      </c>
      <c r="F10" s="208" t="s">
        <v>213</v>
      </c>
      <c r="G10" s="209"/>
      <c r="H10" s="209"/>
      <c r="I10" s="209"/>
      <c r="J10" s="55"/>
      <c r="K10" s="84">
        <f t="shared" si="0"/>
        <v>3</v>
      </c>
      <c r="L10" s="56"/>
      <c r="M10" s="83">
        <f t="shared" si="1"/>
        <v>0</v>
      </c>
      <c r="N10"/>
      <c r="O10"/>
      <c r="Q10" s="82" t="s">
        <v>147</v>
      </c>
      <c r="R10" s="3">
        <f t="shared" si="2"/>
        <v>3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3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00"/>
      <c r="C11" s="101" t="s">
        <v>129</v>
      </c>
      <c r="D11" s="105" t="s">
        <v>140</v>
      </c>
      <c r="E11" s="200" t="s">
        <v>214</v>
      </c>
      <c r="F11" s="208" t="s">
        <v>202</v>
      </c>
      <c r="G11" s="209"/>
      <c r="H11" s="209"/>
      <c r="I11" s="209"/>
      <c r="J11" s="55"/>
      <c r="K11" s="84">
        <f t="shared" si="0"/>
        <v>0</v>
      </c>
      <c r="L11" s="56"/>
      <c r="M11" s="83">
        <f t="shared" si="1"/>
        <v>1</v>
      </c>
      <c r="N11"/>
      <c r="O11"/>
      <c r="Q11" s="89" t="s">
        <v>135</v>
      </c>
      <c r="R11" s="3">
        <f t="shared" si="2"/>
        <v>0</v>
      </c>
      <c r="S11" s="3">
        <f t="shared" si="3"/>
        <v>1</v>
      </c>
      <c r="T11" s="3">
        <f>IF(D11=$M$4,1,0)</f>
        <v>1</v>
      </c>
      <c r="U11" s="3">
        <f>IF(D11="TIE",0.5,0)</f>
        <v>0</v>
      </c>
      <c r="V11" s="3">
        <f>IF(D11="YT",1,0)</f>
        <v>0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 t="s">
        <v>132</v>
      </c>
      <c r="E12" s="179" t="s">
        <v>226</v>
      </c>
      <c r="F12" s="204" t="s">
        <v>227</v>
      </c>
      <c r="G12" s="205"/>
      <c r="H12" s="205"/>
      <c r="I12" s="205"/>
      <c r="J12" s="55"/>
      <c r="K12" s="126">
        <f t="shared" si="0"/>
        <v>5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5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5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 t="s">
        <v>132</v>
      </c>
      <c r="E13" s="179" t="s">
        <v>228</v>
      </c>
      <c r="F13" s="204" t="s">
        <v>229</v>
      </c>
      <c r="G13" s="205"/>
      <c r="H13" s="205"/>
      <c r="I13" s="205"/>
      <c r="J13" s="55"/>
      <c r="K13" s="86">
        <f t="shared" si="0"/>
        <v>3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3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3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 t="s">
        <v>132</v>
      </c>
      <c r="E14" s="179" t="s">
        <v>230</v>
      </c>
      <c r="F14" s="204" t="s">
        <v>231</v>
      </c>
      <c r="G14" s="205"/>
      <c r="H14" s="205"/>
      <c r="I14" s="205"/>
      <c r="J14" s="55"/>
      <c r="K14" s="86">
        <f t="shared" si="0"/>
        <v>1</v>
      </c>
      <c r="L14" s="56"/>
      <c r="M14" s="87">
        <f t="shared" si="1"/>
        <v>0</v>
      </c>
      <c r="N14"/>
      <c r="O14"/>
      <c r="Q14" s="90" t="s">
        <v>141</v>
      </c>
      <c r="R14" s="3">
        <f t="shared" si="2"/>
        <v>1</v>
      </c>
      <c r="S14" s="3">
        <f t="shared" si="3"/>
        <v>0</v>
      </c>
      <c r="T14" s="3">
        <f>IF(D14=$M$4,1,0)</f>
        <v>0</v>
      </c>
      <c r="U14" s="3">
        <f>IF(D14="TIE",0.5,0)</f>
        <v>0</v>
      </c>
      <c r="V14" s="3">
        <f>IF(D14="YT",1,0)</f>
        <v>1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01" t="s">
        <v>9</v>
      </c>
      <c r="C15" s="101" t="s">
        <v>127</v>
      </c>
      <c r="D15" s="111" t="s">
        <v>132</v>
      </c>
      <c r="E15" s="200" t="s">
        <v>238</v>
      </c>
      <c r="F15" s="206" t="s">
        <v>239</v>
      </c>
      <c r="G15" s="207"/>
      <c r="H15" s="207"/>
      <c r="I15" s="207"/>
      <c r="J15" s="55"/>
      <c r="K15" s="113">
        <f t="shared" si="0"/>
        <v>5</v>
      </c>
      <c r="L15" s="56"/>
      <c r="M15" s="114">
        <f t="shared" si="1"/>
        <v>0</v>
      </c>
      <c r="N15"/>
      <c r="O15"/>
      <c r="Q15" s="90" t="s">
        <v>154</v>
      </c>
      <c r="R15" s="3">
        <f t="shared" si="2"/>
        <v>5</v>
      </c>
      <c r="S15" s="3">
        <f t="shared" si="3"/>
        <v>0</v>
      </c>
      <c r="T15" s="3">
        <f t="shared" ref="T15" si="4">IF(D15=$M$4,5,0)</f>
        <v>0</v>
      </c>
      <c r="U15" s="3">
        <f>IF(D15="TIE",2.5,0)</f>
        <v>0</v>
      </c>
      <c r="V15" s="3">
        <f>IF(D15="YT",5,0)</f>
        <v>5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 t="s">
        <v>140</v>
      </c>
      <c r="E16" s="179" t="s">
        <v>248</v>
      </c>
      <c r="F16" s="204" t="s">
        <v>249</v>
      </c>
      <c r="G16" s="205"/>
      <c r="H16" s="205"/>
      <c r="I16" s="205"/>
      <c r="J16" s="93"/>
      <c r="K16" s="126">
        <f t="shared" si="0"/>
        <v>0</v>
      </c>
      <c r="L16" s="56"/>
      <c r="M16" s="127">
        <f t="shared" si="1"/>
        <v>5</v>
      </c>
      <c r="N16"/>
      <c r="O16"/>
      <c r="Q16" s="91" t="s">
        <v>142</v>
      </c>
      <c r="R16" s="3">
        <f t="shared" ref="R16:R18" si="5">SUM(V16:W16)</f>
        <v>0</v>
      </c>
      <c r="S16" s="3">
        <f t="shared" ref="S16:S18" si="6">SUM(T16:U16)</f>
        <v>5</v>
      </c>
      <c r="T16" s="3">
        <f>IF(D16=$M$4,5,0)</f>
        <v>5</v>
      </c>
      <c r="U16" s="3">
        <f>IF(D16="TIE",4,0)</f>
        <v>0</v>
      </c>
      <c r="V16" s="3">
        <f>IF(D16="YT",5,0)</f>
        <v>0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 t="s">
        <v>132</v>
      </c>
      <c r="E17" s="179" t="s">
        <v>250</v>
      </c>
      <c r="F17" s="204" t="s">
        <v>251</v>
      </c>
      <c r="G17" s="205"/>
      <c r="H17" s="205"/>
      <c r="I17" s="205"/>
      <c r="J17" s="93"/>
      <c r="K17" s="86">
        <f t="shared" si="0"/>
        <v>3</v>
      </c>
      <c r="L17" s="56"/>
      <c r="M17" s="87">
        <f t="shared" si="1"/>
        <v>0</v>
      </c>
      <c r="N17"/>
      <c r="O17"/>
      <c r="R17" s="3">
        <f t="shared" si="5"/>
        <v>3</v>
      </c>
      <c r="S17" s="3">
        <f t="shared" si="6"/>
        <v>0</v>
      </c>
      <c r="T17" s="3">
        <f>IF(D17=$M$4,3,0)</f>
        <v>0</v>
      </c>
      <c r="U17" s="3">
        <f>IF(D17="TIE",2,0)</f>
        <v>0</v>
      </c>
      <c r="V17" s="3">
        <f>IF(D17="YT",3,0)</f>
        <v>3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 t="s">
        <v>132</v>
      </c>
      <c r="E18" s="179" t="s">
        <v>253</v>
      </c>
      <c r="F18" s="204" t="s">
        <v>252</v>
      </c>
      <c r="G18" s="205"/>
      <c r="H18" s="205"/>
      <c r="I18" s="205"/>
      <c r="J18" s="55"/>
      <c r="K18" s="117">
        <f t="shared" si="0"/>
        <v>1</v>
      </c>
      <c r="L18" s="56"/>
      <c r="M18" s="118">
        <f t="shared" si="1"/>
        <v>0</v>
      </c>
      <c r="N18"/>
      <c r="O18"/>
      <c r="R18" s="3">
        <f t="shared" si="5"/>
        <v>1</v>
      </c>
      <c r="S18" s="3">
        <f t="shared" si="6"/>
        <v>0</v>
      </c>
      <c r="T18" s="3">
        <f>IF(D18=$M$4,1,0)</f>
        <v>0</v>
      </c>
      <c r="U18" s="3">
        <f>IF(D18="TIE",0.5,0)</f>
        <v>0</v>
      </c>
      <c r="V18" s="3">
        <f>IF(D18="YT",1,0)</f>
        <v>1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00" t="s">
        <v>10</v>
      </c>
      <c r="C19" s="101" t="s">
        <v>127</v>
      </c>
      <c r="D19" s="105" t="s">
        <v>132</v>
      </c>
      <c r="E19" s="200" t="s">
        <v>258</v>
      </c>
      <c r="F19" s="210" t="s">
        <v>191</v>
      </c>
      <c r="G19" s="211"/>
      <c r="H19" s="211"/>
      <c r="I19" s="211"/>
      <c r="J19" s="55"/>
      <c r="K19" s="84">
        <f t="shared" si="0"/>
        <v>5</v>
      </c>
      <c r="L19" s="56"/>
      <c r="M19" s="83">
        <f t="shared" si="1"/>
        <v>0</v>
      </c>
      <c r="N19"/>
      <c r="O19"/>
      <c r="R19" s="3">
        <f t="shared" ref="R19:R31" si="7">SUM(V19:W19)</f>
        <v>5</v>
      </c>
      <c r="S19" s="3">
        <f t="shared" ref="S19:S31" si="8">SUM(T19:U19)</f>
        <v>0</v>
      </c>
      <c r="T19" s="3">
        <f t="shared" ref="T19" si="9">IF(D19=$M$4,5,0)</f>
        <v>0</v>
      </c>
      <c r="U19" s="3">
        <f t="shared" ref="U19" si="10">IF(D19="TIE",4,0)</f>
        <v>0</v>
      </c>
      <c r="V19" s="3">
        <f t="shared" ref="V19" si="11">IF(D19="YT",5,0)</f>
        <v>5</v>
      </c>
      <c r="W19" s="3">
        <f t="shared" ref="W19" si="12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00"/>
      <c r="C20" s="101" t="s">
        <v>128</v>
      </c>
      <c r="D20" s="105" t="s">
        <v>132</v>
      </c>
      <c r="E20" s="200" t="s">
        <v>259</v>
      </c>
      <c r="F20" s="208" t="s">
        <v>260</v>
      </c>
      <c r="G20" s="209"/>
      <c r="H20" s="209"/>
      <c r="I20" s="209"/>
      <c r="J20" s="55"/>
      <c r="K20" s="84">
        <f t="shared" si="0"/>
        <v>3</v>
      </c>
      <c r="L20" s="56"/>
      <c r="M20" s="83">
        <f t="shared" si="1"/>
        <v>0</v>
      </c>
      <c r="N20"/>
      <c r="O20"/>
      <c r="R20" s="3">
        <f t="shared" si="7"/>
        <v>3</v>
      </c>
      <c r="S20" s="3">
        <f t="shared" si="8"/>
        <v>0</v>
      </c>
      <c r="T20" s="3">
        <f t="shared" ref="T20" si="13">IF(D20=$M$4,3,0)</f>
        <v>0</v>
      </c>
      <c r="U20" s="3">
        <f t="shared" ref="U20" si="14">IF(D20="TIE",2,0)</f>
        <v>0</v>
      </c>
      <c r="V20" s="3">
        <f t="shared" ref="V20" si="15">IF(D20="YT",3,0)</f>
        <v>3</v>
      </c>
      <c r="W20" s="3">
        <f t="shared" ref="W20" si="16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00"/>
      <c r="C21" s="101" t="s">
        <v>129</v>
      </c>
      <c r="D21" s="105" t="s">
        <v>132</v>
      </c>
      <c r="E21" s="200" t="s">
        <v>261</v>
      </c>
      <c r="F21" s="208" t="s">
        <v>262</v>
      </c>
      <c r="G21" s="209"/>
      <c r="H21" s="209"/>
      <c r="I21" s="209"/>
      <c r="J21" s="55"/>
      <c r="K21" s="84">
        <f t="shared" si="0"/>
        <v>1</v>
      </c>
      <c r="L21" s="56"/>
      <c r="M21" s="83">
        <f t="shared" si="1"/>
        <v>0</v>
      </c>
      <c r="N21"/>
      <c r="O21"/>
      <c r="R21" s="3">
        <f t="shared" si="7"/>
        <v>1</v>
      </c>
      <c r="S21" s="3">
        <f t="shared" si="8"/>
        <v>0</v>
      </c>
      <c r="T21" s="3">
        <f t="shared" ref="T21" si="17">IF(D21=$M$4,1,0)</f>
        <v>0</v>
      </c>
      <c r="U21" s="3">
        <f t="shared" ref="U21" si="18">IF(D21="TIE",0.5,0)</f>
        <v>0</v>
      </c>
      <c r="V21" s="3">
        <f t="shared" ref="V21" si="19">IF(D21="YT",1,0)</f>
        <v>1</v>
      </c>
      <c r="W21" s="3">
        <f t="shared" ref="W21" si="20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 t="s">
        <v>132</v>
      </c>
      <c r="E22" s="179" t="s">
        <v>282</v>
      </c>
      <c r="F22" s="204" t="s">
        <v>229</v>
      </c>
      <c r="G22" s="205"/>
      <c r="H22" s="205"/>
      <c r="I22" s="205"/>
      <c r="J22" s="55"/>
      <c r="K22" s="126">
        <f t="shared" si="0"/>
        <v>5</v>
      </c>
      <c r="L22" s="56"/>
      <c r="M22" s="127">
        <f t="shared" si="1"/>
        <v>0</v>
      </c>
      <c r="N22"/>
      <c r="O22"/>
      <c r="R22" s="3">
        <f t="shared" si="7"/>
        <v>5</v>
      </c>
      <c r="S22" s="3">
        <f t="shared" si="8"/>
        <v>0</v>
      </c>
      <c r="T22" s="3">
        <f t="shared" ref="T22" si="21">IF(D22=$M$4,5,0)</f>
        <v>0</v>
      </c>
      <c r="U22" s="3">
        <f t="shared" ref="U22" si="22">IF(D22="TIE",4,0)</f>
        <v>0</v>
      </c>
      <c r="V22" s="3">
        <f t="shared" ref="V22" si="23">IF(D22="YT",5,0)</f>
        <v>5</v>
      </c>
      <c r="W22" s="3">
        <f t="shared" ref="W22" si="24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 t="s">
        <v>140</v>
      </c>
      <c r="E23" s="179" t="s">
        <v>283</v>
      </c>
      <c r="F23" s="204" t="s">
        <v>284</v>
      </c>
      <c r="G23" s="205"/>
      <c r="H23" s="205"/>
      <c r="I23" s="205"/>
      <c r="J23" s="55"/>
      <c r="K23" s="86">
        <f t="shared" si="0"/>
        <v>0</v>
      </c>
      <c r="L23" s="56"/>
      <c r="M23" s="87">
        <f t="shared" si="1"/>
        <v>3</v>
      </c>
      <c r="N23"/>
      <c r="O23"/>
      <c r="R23" s="3">
        <f t="shared" si="7"/>
        <v>0</v>
      </c>
      <c r="S23" s="3">
        <f t="shared" si="8"/>
        <v>3</v>
      </c>
      <c r="T23" s="3">
        <f t="shared" ref="T23" si="25">IF(D23=$M$4,3,0)</f>
        <v>3</v>
      </c>
      <c r="U23" s="3">
        <f t="shared" ref="U23" si="26">IF(D23="TIE",2,0)</f>
        <v>0</v>
      </c>
      <c r="V23" s="3">
        <f t="shared" ref="V23" si="27">IF(D23="YT",3,0)</f>
        <v>0</v>
      </c>
      <c r="W23" s="3">
        <f t="shared" ref="W23" si="28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 t="s">
        <v>132</v>
      </c>
      <c r="E24" s="179" t="s">
        <v>285</v>
      </c>
      <c r="F24" s="204" t="s">
        <v>286</v>
      </c>
      <c r="G24" s="205"/>
      <c r="H24" s="205"/>
      <c r="I24" s="205"/>
      <c r="J24" s="55"/>
      <c r="K24" s="86">
        <f t="shared" si="0"/>
        <v>1</v>
      </c>
      <c r="L24" s="56"/>
      <c r="M24" s="87">
        <f t="shared" si="1"/>
        <v>0</v>
      </c>
      <c r="N24"/>
      <c r="O24"/>
      <c r="R24" s="3">
        <f t="shared" si="7"/>
        <v>1</v>
      </c>
      <c r="S24" s="3">
        <f t="shared" si="8"/>
        <v>0</v>
      </c>
      <c r="T24" s="3">
        <f t="shared" ref="T24" si="29">IF(D24=$M$4,1,0)</f>
        <v>0</v>
      </c>
      <c r="U24" s="3">
        <f t="shared" ref="U24" si="30">IF(D24="TIE",0.5,0)</f>
        <v>0</v>
      </c>
      <c r="V24" s="3">
        <f t="shared" ref="V24" si="31">IF(D24="YT",1,0)</f>
        <v>1</v>
      </c>
      <c r="W24" s="3">
        <f t="shared" ref="W24" si="32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00" t="s">
        <v>12</v>
      </c>
      <c r="C25" s="101" t="s">
        <v>127</v>
      </c>
      <c r="D25" s="105" t="s">
        <v>132</v>
      </c>
      <c r="E25" s="200" t="s">
        <v>294</v>
      </c>
      <c r="F25" s="210" t="s">
        <v>211</v>
      </c>
      <c r="G25" s="211"/>
      <c r="H25" s="211"/>
      <c r="I25" s="211"/>
      <c r="J25" s="55"/>
      <c r="K25" s="124">
        <f t="shared" si="0"/>
        <v>5</v>
      </c>
      <c r="L25" s="56"/>
      <c r="M25" s="128">
        <f t="shared" si="1"/>
        <v>0</v>
      </c>
      <c r="N25"/>
      <c r="O25"/>
      <c r="R25" s="3">
        <f t="shared" si="7"/>
        <v>5</v>
      </c>
      <c r="S25" s="3">
        <f t="shared" si="8"/>
        <v>0</v>
      </c>
      <c r="T25" s="3">
        <f t="shared" ref="T25" si="33">IF(D25=$M$4,5,0)</f>
        <v>0</v>
      </c>
      <c r="U25" s="3">
        <f t="shared" ref="U25" si="34">IF(D25="TIE",4,0)</f>
        <v>0</v>
      </c>
      <c r="V25" s="3">
        <f t="shared" ref="V25" si="35">IF(D25="YT",5,0)</f>
        <v>5</v>
      </c>
      <c r="W25" s="133">
        <f t="shared" ref="W25" si="36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00"/>
      <c r="C26" s="101" t="s">
        <v>128</v>
      </c>
      <c r="D26" s="105" t="s">
        <v>132</v>
      </c>
      <c r="E26" s="200" t="s">
        <v>295</v>
      </c>
      <c r="F26" s="208" t="s">
        <v>296</v>
      </c>
      <c r="G26" s="209"/>
      <c r="H26" s="209"/>
      <c r="I26" s="209"/>
      <c r="J26" s="55"/>
      <c r="K26" s="84">
        <f t="shared" si="0"/>
        <v>3</v>
      </c>
      <c r="L26" s="56"/>
      <c r="M26" s="83">
        <f t="shared" si="1"/>
        <v>0</v>
      </c>
      <c r="N26"/>
      <c r="O26"/>
      <c r="R26" s="3">
        <f t="shared" si="7"/>
        <v>3</v>
      </c>
      <c r="S26" s="3">
        <f t="shared" si="8"/>
        <v>0</v>
      </c>
      <c r="T26" s="3">
        <f t="shared" ref="T26" si="37">IF(D26=$M$4,3,0)</f>
        <v>0</v>
      </c>
      <c r="U26" s="3">
        <f t="shared" ref="U26" si="38">IF(D26="TIE",2,0)</f>
        <v>0</v>
      </c>
      <c r="V26" s="3">
        <f t="shared" ref="V26" si="39">IF(D26="YT",3,0)</f>
        <v>3</v>
      </c>
      <c r="W26" s="3">
        <f t="shared" ref="W26" si="40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00"/>
      <c r="C27" s="101" t="s">
        <v>129</v>
      </c>
      <c r="D27" s="105" t="s">
        <v>132</v>
      </c>
      <c r="E27" s="200" t="s">
        <v>297</v>
      </c>
      <c r="F27" s="208" t="s">
        <v>298</v>
      </c>
      <c r="G27" s="209"/>
      <c r="H27" s="209"/>
      <c r="I27" s="209"/>
      <c r="J27" s="55"/>
      <c r="K27" s="84">
        <f t="shared" si="0"/>
        <v>1</v>
      </c>
      <c r="L27" s="56"/>
      <c r="M27" s="83">
        <f t="shared" si="1"/>
        <v>0</v>
      </c>
      <c r="N27"/>
      <c r="O27"/>
      <c r="R27" s="3">
        <f t="shared" si="7"/>
        <v>1</v>
      </c>
      <c r="S27" s="3">
        <f t="shared" si="8"/>
        <v>0</v>
      </c>
      <c r="T27" s="3">
        <f t="shared" ref="T27" si="41">IF(D27=$M$4,1,0)</f>
        <v>0</v>
      </c>
      <c r="U27" s="3">
        <f t="shared" ref="U27" si="42">IF(D27="TIE",0.5,0)</f>
        <v>0</v>
      </c>
      <c r="V27" s="3">
        <f t="shared" ref="V27" si="43">IF(D27="YT",1,0)</f>
        <v>1</v>
      </c>
      <c r="W27" s="3">
        <f t="shared" ref="W27" si="44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 t="s">
        <v>132</v>
      </c>
      <c r="E28" s="179" t="s">
        <v>307</v>
      </c>
      <c r="F28" s="204" t="s">
        <v>227</v>
      </c>
      <c r="G28" s="205"/>
      <c r="H28" s="205"/>
      <c r="I28" s="205"/>
      <c r="J28" s="55"/>
      <c r="K28" s="126">
        <f t="shared" si="0"/>
        <v>5</v>
      </c>
      <c r="L28" s="56"/>
      <c r="M28" s="127">
        <f t="shared" si="1"/>
        <v>0</v>
      </c>
      <c r="N28"/>
      <c r="O28"/>
      <c r="R28" s="3">
        <f t="shared" si="7"/>
        <v>5</v>
      </c>
      <c r="S28" s="3">
        <f t="shared" si="8"/>
        <v>0</v>
      </c>
      <c r="T28" s="3">
        <f t="shared" ref="T28" si="45">IF(D28=$M$4,5,0)</f>
        <v>0</v>
      </c>
      <c r="U28" s="3">
        <f t="shared" ref="U28" si="46">IF(D28="TIE",4,0)</f>
        <v>0</v>
      </c>
      <c r="V28" s="3">
        <f t="shared" ref="V28" si="47">IF(D28="YT",5,0)</f>
        <v>5</v>
      </c>
      <c r="W28" s="3">
        <f t="shared" ref="W28" si="48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 t="s">
        <v>132</v>
      </c>
      <c r="E29" s="179" t="s">
        <v>308</v>
      </c>
      <c r="F29" s="204" t="s">
        <v>309</v>
      </c>
      <c r="G29" s="205"/>
      <c r="H29" s="205"/>
      <c r="I29" s="205"/>
      <c r="J29" s="55"/>
      <c r="K29" s="86">
        <f t="shared" si="0"/>
        <v>3</v>
      </c>
      <c r="L29" s="56"/>
      <c r="M29" s="87">
        <f t="shared" si="1"/>
        <v>0</v>
      </c>
      <c r="N29"/>
      <c r="O29"/>
      <c r="R29" s="3">
        <f t="shared" si="7"/>
        <v>3</v>
      </c>
      <c r="S29" s="3">
        <f t="shared" si="8"/>
        <v>0</v>
      </c>
      <c r="T29" s="3">
        <f t="shared" ref="T29" si="49">IF(D29=$M$4,3,0)</f>
        <v>0</v>
      </c>
      <c r="U29" s="3">
        <f t="shared" ref="U29" si="50">IF(D29="TIE",2,0)</f>
        <v>0</v>
      </c>
      <c r="V29" s="3">
        <f t="shared" ref="V29" si="51">IF(D29="YT",3,0)</f>
        <v>3</v>
      </c>
      <c r="W29" s="3">
        <f t="shared" ref="W29" si="52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 t="s">
        <v>132</v>
      </c>
      <c r="E30" s="179" t="s">
        <v>310</v>
      </c>
      <c r="F30" s="204" t="s">
        <v>311</v>
      </c>
      <c r="G30" s="205"/>
      <c r="H30" s="205"/>
      <c r="I30" s="205"/>
      <c r="J30" s="55"/>
      <c r="K30" s="86">
        <f t="shared" si="0"/>
        <v>1</v>
      </c>
      <c r="L30" s="56"/>
      <c r="M30" s="87">
        <f t="shared" si="1"/>
        <v>0</v>
      </c>
      <c r="N30"/>
      <c r="O30"/>
      <c r="R30" s="3">
        <f t="shared" si="7"/>
        <v>1</v>
      </c>
      <c r="S30" s="3">
        <f t="shared" si="8"/>
        <v>0</v>
      </c>
      <c r="T30" s="3">
        <f t="shared" ref="T30" si="53">IF(D30=$M$4,1,0)</f>
        <v>0</v>
      </c>
      <c r="U30" s="3">
        <f t="shared" ref="U30" si="54">IF(D30="TIE",0.5,0)</f>
        <v>0</v>
      </c>
      <c r="V30" s="3">
        <f t="shared" ref="V30" si="55">IF(D30="YT",1,0)</f>
        <v>1</v>
      </c>
      <c r="W30" s="3">
        <f t="shared" ref="W30" si="56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00" t="s">
        <v>14</v>
      </c>
      <c r="C31" s="101" t="s">
        <v>127</v>
      </c>
      <c r="D31" s="111" t="s">
        <v>132</v>
      </c>
      <c r="E31" s="200" t="s">
        <v>321</v>
      </c>
      <c r="F31" s="206" t="s">
        <v>322</v>
      </c>
      <c r="G31" s="207"/>
      <c r="H31" s="207"/>
      <c r="I31" s="207"/>
      <c r="J31" s="55"/>
      <c r="K31" s="113">
        <f t="shared" si="0"/>
        <v>5</v>
      </c>
      <c r="L31" s="56"/>
      <c r="M31" s="114">
        <f t="shared" si="1"/>
        <v>0</v>
      </c>
      <c r="N31"/>
      <c r="O31"/>
      <c r="R31" s="3">
        <f t="shared" si="7"/>
        <v>5</v>
      </c>
      <c r="S31" s="3">
        <f t="shared" si="8"/>
        <v>0</v>
      </c>
      <c r="T31" s="3">
        <f t="shared" ref="T31:T32" si="57">IF(D31=$M$4,5,0)</f>
        <v>0</v>
      </c>
      <c r="U31" s="3">
        <f>IF(D31="TIE",2.5,0)</f>
        <v>0</v>
      </c>
      <c r="V31" s="3">
        <f>IF(D31="YT",5,0)</f>
        <v>5</v>
      </c>
      <c r="W31" s="3">
        <f>IF(D31="TIE",2.5,0)</f>
        <v>0</v>
      </c>
      <c r="Z31" s="140" t="s">
        <v>167</v>
      </c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 t="s">
        <v>132</v>
      </c>
      <c r="E32" s="179" t="s">
        <v>175</v>
      </c>
      <c r="F32" s="204" t="s">
        <v>176</v>
      </c>
      <c r="G32" s="205"/>
      <c r="H32" s="205"/>
      <c r="I32" s="205"/>
      <c r="J32" s="55"/>
      <c r="K32" s="126">
        <f t="shared" si="0"/>
        <v>5</v>
      </c>
      <c r="L32" s="56"/>
      <c r="M32" s="127">
        <f t="shared" si="1"/>
        <v>0</v>
      </c>
      <c r="N32"/>
      <c r="O32"/>
      <c r="R32" s="3">
        <f t="shared" ref="R32:R34" si="58">SUM(V32:W32)</f>
        <v>5</v>
      </c>
      <c r="S32" s="3">
        <f t="shared" ref="S32:S34" si="59">SUM(T32:U32)</f>
        <v>0</v>
      </c>
      <c r="T32" s="3">
        <f t="shared" si="57"/>
        <v>0</v>
      </c>
      <c r="U32" s="3">
        <f t="shared" ref="U32" si="60">IF(D32="TIE",4,0)</f>
        <v>0</v>
      </c>
      <c r="V32" s="3">
        <f t="shared" ref="V32" si="61">IF(D32="YT",5,0)</f>
        <v>5</v>
      </c>
      <c r="W32" s="3">
        <f t="shared" ref="W32" si="62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 t="s">
        <v>132</v>
      </c>
      <c r="E33" s="179" t="s">
        <v>177</v>
      </c>
      <c r="F33" s="204" t="s">
        <v>178</v>
      </c>
      <c r="G33" s="205"/>
      <c r="H33" s="205"/>
      <c r="I33" s="205"/>
      <c r="J33" s="55"/>
      <c r="K33" s="86">
        <f t="shared" si="0"/>
        <v>3</v>
      </c>
      <c r="L33" s="56"/>
      <c r="M33" s="87">
        <f t="shared" si="1"/>
        <v>0</v>
      </c>
      <c r="N33"/>
      <c r="O33"/>
      <c r="R33" s="3">
        <f t="shared" si="58"/>
        <v>3</v>
      </c>
      <c r="S33" s="3">
        <f t="shared" si="59"/>
        <v>0</v>
      </c>
      <c r="T33" s="3">
        <f t="shared" ref="T33" si="63">IF(D33=$M$4,3,0)</f>
        <v>0</v>
      </c>
      <c r="U33" s="3">
        <f t="shared" ref="U33" si="64">IF(D33="TIE",2,0)</f>
        <v>0</v>
      </c>
      <c r="V33" s="3">
        <f t="shared" ref="V33" si="65">IF(D33="YT",3,0)</f>
        <v>3</v>
      </c>
      <c r="W33" s="3">
        <f t="shared" ref="W33" si="66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 t="s">
        <v>132</v>
      </c>
      <c r="E34" s="179" t="s">
        <v>179</v>
      </c>
      <c r="F34" s="204" t="s">
        <v>180</v>
      </c>
      <c r="G34" s="205"/>
      <c r="H34" s="205"/>
      <c r="I34" s="205"/>
      <c r="J34" s="55"/>
      <c r="K34" s="117">
        <f t="shared" si="0"/>
        <v>1</v>
      </c>
      <c r="L34" s="56"/>
      <c r="M34" s="118">
        <f t="shared" si="1"/>
        <v>0</v>
      </c>
      <c r="N34"/>
      <c r="O34"/>
      <c r="R34" s="3">
        <f t="shared" si="58"/>
        <v>1</v>
      </c>
      <c r="S34" s="3">
        <f t="shared" si="59"/>
        <v>0</v>
      </c>
      <c r="T34" s="3">
        <f t="shared" ref="T34" si="67">IF(D34=$M$4,1,0)</f>
        <v>0</v>
      </c>
      <c r="U34" s="3">
        <f t="shared" ref="U34" si="68">IF(D34="TIE",0.5,0)</f>
        <v>0</v>
      </c>
      <c r="V34" s="3">
        <f t="shared" ref="V34" si="69">IF(D34="YT",1,0)</f>
        <v>1</v>
      </c>
      <c r="W34" s="3">
        <f t="shared" ref="W34" si="70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00" t="s">
        <v>16</v>
      </c>
      <c r="C35" s="101" t="s">
        <v>127</v>
      </c>
      <c r="D35" s="105" t="s">
        <v>140</v>
      </c>
      <c r="E35" s="199" t="s">
        <v>220</v>
      </c>
      <c r="F35" s="210" t="s">
        <v>221</v>
      </c>
      <c r="G35" s="211"/>
      <c r="H35" s="211"/>
      <c r="I35" s="211"/>
      <c r="J35" s="55"/>
      <c r="K35" s="84">
        <f t="shared" si="0"/>
        <v>0</v>
      </c>
      <c r="L35" s="56"/>
      <c r="M35" s="83">
        <f t="shared" si="1"/>
        <v>5</v>
      </c>
      <c r="N35"/>
      <c r="O35"/>
      <c r="R35" s="3">
        <f t="shared" ref="R35:R52" si="71">SUM(V35:W35)</f>
        <v>0</v>
      </c>
      <c r="S35" s="3">
        <f t="shared" ref="S35:S52" si="72">SUM(T35:U35)</f>
        <v>5</v>
      </c>
      <c r="T35" s="3">
        <f t="shared" ref="T35" si="73">IF(D35=$M$4,5,0)</f>
        <v>5</v>
      </c>
      <c r="U35" s="3">
        <f t="shared" ref="U35" si="74">IF(D35="TIE",4,0)</f>
        <v>0</v>
      </c>
      <c r="V35" s="3">
        <f t="shared" ref="V35" si="75">IF(D35="YT",5,0)</f>
        <v>0</v>
      </c>
      <c r="W35" s="3">
        <f t="shared" ref="W35" si="76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00"/>
      <c r="C36" s="101" t="s">
        <v>128</v>
      </c>
      <c r="D36" s="105" t="s">
        <v>132</v>
      </c>
      <c r="E36" s="199" t="s">
        <v>222</v>
      </c>
      <c r="F36" s="208" t="s">
        <v>223</v>
      </c>
      <c r="G36" s="209"/>
      <c r="H36" s="209"/>
      <c r="I36" s="209"/>
      <c r="J36" s="55"/>
      <c r="K36" s="84">
        <f t="shared" si="0"/>
        <v>3</v>
      </c>
      <c r="L36" s="56"/>
      <c r="M36" s="83">
        <f t="shared" si="1"/>
        <v>0</v>
      </c>
      <c r="N36"/>
      <c r="O36"/>
      <c r="R36" s="3">
        <f t="shared" si="71"/>
        <v>3</v>
      </c>
      <c r="S36" s="3">
        <f t="shared" si="72"/>
        <v>0</v>
      </c>
      <c r="T36" s="3">
        <f t="shared" ref="T36" si="77">IF(D36=$M$4,3,0)</f>
        <v>0</v>
      </c>
      <c r="U36" s="3">
        <f t="shared" ref="U36" si="78">IF(D36="TIE",2,0)</f>
        <v>0</v>
      </c>
      <c r="V36" s="3">
        <f t="shared" ref="V36" si="79">IF(D36="YT",3,0)</f>
        <v>3</v>
      </c>
      <c r="W36" s="3">
        <f t="shared" ref="W36" si="80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00"/>
      <c r="C37" s="101" t="s">
        <v>129</v>
      </c>
      <c r="D37" s="105" t="s">
        <v>132</v>
      </c>
      <c r="E37" s="199" t="s">
        <v>224</v>
      </c>
      <c r="F37" s="208" t="s">
        <v>225</v>
      </c>
      <c r="G37" s="209"/>
      <c r="H37" s="209"/>
      <c r="I37" s="209"/>
      <c r="J37" s="55"/>
      <c r="K37" s="84">
        <f t="shared" si="0"/>
        <v>1</v>
      </c>
      <c r="L37" s="56"/>
      <c r="M37" s="83">
        <f t="shared" si="1"/>
        <v>0</v>
      </c>
      <c r="N37"/>
      <c r="O37"/>
      <c r="R37" s="3">
        <f t="shared" si="71"/>
        <v>1</v>
      </c>
      <c r="S37" s="3">
        <f t="shared" si="72"/>
        <v>0</v>
      </c>
      <c r="T37" s="3">
        <f t="shared" ref="T37" si="81">IF(D37=$M$4,1,0)</f>
        <v>0</v>
      </c>
      <c r="U37" s="3">
        <f t="shared" ref="U37" si="82">IF(D37="TIE",0.5,0)</f>
        <v>0</v>
      </c>
      <c r="V37" s="3">
        <f t="shared" ref="V37" si="83">IF(D37="YT",1,0)</f>
        <v>1</v>
      </c>
      <c r="W37" s="3">
        <f t="shared" ref="W37" si="84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 t="s">
        <v>132</v>
      </c>
      <c r="E38" s="179" t="s">
        <v>303</v>
      </c>
      <c r="F38" s="204" t="s">
        <v>223</v>
      </c>
      <c r="G38" s="205"/>
      <c r="H38" s="205"/>
      <c r="I38" s="205"/>
      <c r="J38" s="55"/>
      <c r="K38" s="126">
        <f t="shared" si="0"/>
        <v>5</v>
      </c>
      <c r="L38" s="56"/>
      <c r="M38" s="127">
        <f t="shared" si="1"/>
        <v>0</v>
      </c>
      <c r="N38"/>
      <c r="O38"/>
      <c r="R38" s="3">
        <f t="shared" si="71"/>
        <v>5</v>
      </c>
      <c r="S38" s="3">
        <f t="shared" si="72"/>
        <v>0</v>
      </c>
      <c r="T38" s="3">
        <f t="shared" ref="T38" si="85">IF(D38=$M$4,5,0)</f>
        <v>0</v>
      </c>
      <c r="U38" s="3">
        <f t="shared" ref="U38" si="86">IF(D38="TIE",4,0)</f>
        <v>0</v>
      </c>
      <c r="V38" s="3">
        <f t="shared" ref="V38" si="87">IF(D38="YT",5,0)</f>
        <v>5</v>
      </c>
      <c r="W38" s="3">
        <f t="shared" ref="W38" si="88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 t="s">
        <v>140</v>
      </c>
      <c r="E39" s="179" t="s">
        <v>304</v>
      </c>
      <c r="F39" s="204" t="s">
        <v>221</v>
      </c>
      <c r="G39" s="205"/>
      <c r="H39" s="205"/>
      <c r="I39" s="205"/>
      <c r="J39" s="55"/>
      <c r="K39" s="86">
        <f t="shared" si="0"/>
        <v>0</v>
      </c>
      <c r="L39" s="56"/>
      <c r="M39" s="87">
        <f t="shared" si="1"/>
        <v>3</v>
      </c>
      <c r="N39"/>
      <c r="O39"/>
      <c r="R39" s="3">
        <f t="shared" si="71"/>
        <v>0</v>
      </c>
      <c r="S39" s="3">
        <f t="shared" si="72"/>
        <v>3</v>
      </c>
      <c r="T39" s="3">
        <f t="shared" ref="T39" si="89">IF(D39=$M$4,3,0)</f>
        <v>3</v>
      </c>
      <c r="U39" s="3">
        <f t="shared" ref="U39" si="90">IF(D39="TIE",2,0)</f>
        <v>0</v>
      </c>
      <c r="V39" s="3">
        <f t="shared" ref="V39" si="91">IF(D39="YT",3,0)</f>
        <v>0</v>
      </c>
      <c r="W39" s="3">
        <f t="shared" ref="W39" si="92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 t="s">
        <v>140</v>
      </c>
      <c r="E40" s="179" t="s">
        <v>305</v>
      </c>
      <c r="F40" s="204" t="s">
        <v>306</v>
      </c>
      <c r="G40" s="205"/>
      <c r="H40" s="205"/>
      <c r="I40" s="205"/>
      <c r="J40" s="55"/>
      <c r="K40" s="117">
        <f t="shared" si="0"/>
        <v>0</v>
      </c>
      <c r="L40" s="56"/>
      <c r="M40" s="87">
        <f t="shared" si="1"/>
        <v>1</v>
      </c>
      <c r="N40"/>
      <c r="O40"/>
      <c r="R40" s="3">
        <f t="shared" si="71"/>
        <v>0</v>
      </c>
      <c r="S40" s="3">
        <f t="shared" si="72"/>
        <v>1</v>
      </c>
      <c r="T40" s="3">
        <f t="shared" ref="T40" si="93">IF(D40=$M$4,1,0)</f>
        <v>1</v>
      </c>
      <c r="U40" s="3">
        <f t="shared" ref="U40" si="94">IF(D40="TIE",0.5,0)</f>
        <v>0</v>
      </c>
      <c r="V40" s="3">
        <f t="shared" ref="V40" si="95">IF(D40="YT",1,0)</f>
        <v>0</v>
      </c>
      <c r="W40" s="3">
        <f t="shared" ref="W40" si="96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00" t="s">
        <v>18</v>
      </c>
      <c r="C41" s="101" t="s">
        <v>127</v>
      </c>
      <c r="D41" s="105" t="s">
        <v>132</v>
      </c>
      <c r="E41" s="199" t="s">
        <v>199</v>
      </c>
      <c r="F41" s="210" t="s">
        <v>200</v>
      </c>
      <c r="G41" s="211"/>
      <c r="H41" s="211"/>
      <c r="I41" s="211"/>
      <c r="J41" s="55"/>
      <c r="K41" s="84">
        <f t="shared" si="0"/>
        <v>5</v>
      </c>
      <c r="L41" s="56"/>
      <c r="M41" s="128">
        <f t="shared" si="1"/>
        <v>0</v>
      </c>
      <c r="N41"/>
      <c r="O41"/>
      <c r="R41" s="3">
        <f t="shared" si="71"/>
        <v>5</v>
      </c>
      <c r="S41" s="3">
        <f t="shared" si="72"/>
        <v>0</v>
      </c>
      <c r="T41" s="3">
        <f t="shared" ref="T41" si="97">IF(D41=$M$4,5,0)</f>
        <v>0</v>
      </c>
      <c r="U41" s="3">
        <f t="shared" ref="U41" si="98">IF(D41="TIE",4,0)</f>
        <v>0</v>
      </c>
      <c r="V41" s="3">
        <f t="shared" ref="V41" si="99">IF(D41="YT",5,0)</f>
        <v>5</v>
      </c>
      <c r="W41" s="3">
        <f t="shared" ref="W41" si="100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00"/>
      <c r="C42" s="101" t="s">
        <v>128</v>
      </c>
      <c r="D42" s="105" t="s">
        <v>140</v>
      </c>
      <c r="E42" s="201" t="s">
        <v>201</v>
      </c>
      <c r="F42" s="208" t="s">
        <v>202</v>
      </c>
      <c r="G42" s="209"/>
      <c r="H42" s="209"/>
      <c r="I42" s="209"/>
      <c r="J42" s="55"/>
      <c r="K42" s="84">
        <f t="shared" si="0"/>
        <v>0</v>
      </c>
      <c r="L42" s="56"/>
      <c r="M42" s="83">
        <f t="shared" si="1"/>
        <v>3</v>
      </c>
      <c r="N42"/>
      <c r="O42"/>
      <c r="R42" s="3">
        <f t="shared" si="71"/>
        <v>0</v>
      </c>
      <c r="S42" s="3">
        <f t="shared" si="72"/>
        <v>3</v>
      </c>
      <c r="T42" s="3">
        <f t="shared" ref="T42" si="101">IF(D42=$M$4,3,0)</f>
        <v>3</v>
      </c>
      <c r="U42" s="3">
        <f t="shared" ref="U42" si="102">IF(D42="TIE",2,0)</f>
        <v>0</v>
      </c>
      <c r="V42" s="3">
        <f t="shared" ref="V42" si="103">IF(D42="YT",3,0)</f>
        <v>0</v>
      </c>
      <c r="W42" s="3">
        <f t="shared" ref="W42" si="104">IF(D42="TIE",2,0)</f>
        <v>0</v>
      </c>
    </row>
    <row r="43" spans="2:40" s="1" customFormat="1" ht="15" x14ac:dyDescent="0.2">
      <c r="B43" s="100"/>
      <c r="C43" s="101" t="s">
        <v>129</v>
      </c>
      <c r="D43" s="105" t="s">
        <v>132</v>
      </c>
      <c r="E43" s="199" t="s">
        <v>203</v>
      </c>
      <c r="F43" s="208" t="s">
        <v>204</v>
      </c>
      <c r="G43" s="209"/>
      <c r="H43" s="209"/>
      <c r="I43" s="209"/>
      <c r="J43" s="55"/>
      <c r="K43" s="84">
        <f t="shared" si="0"/>
        <v>1</v>
      </c>
      <c r="L43" s="56"/>
      <c r="M43" s="83">
        <f t="shared" si="1"/>
        <v>0</v>
      </c>
      <c r="N43"/>
      <c r="O43"/>
      <c r="R43" s="3">
        <f t="shared" si="71"/>
        <v>1</v>
      </c>
      <c r="S43" s="3">
        <f t="shared" si="72"/>
        <v>0</v>
      </c>
      <c r="T43" s="3">
        <f t="shared" ref="T43" si="105">IF(D43=$M$4,1,0)</f>
        <v>0</v>
      </c>
      <c r="U43" s="3">
        <f t="shared" ref="U43" si="106">IF(D43="TIE",0.5,0)</f>
        <v>0</v>
      </c>
      <c r="V43" s="3">
        <f t="shared" ref="V43" si="107">IF(D43="YT",1,0)</f>
        <v>1</v>
      </c>
      <c r="W43" s="3">
        <f t="shared" ref="W43" si="108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 t="s">
        <v>132</v>
      </c>
      <c r="E44" s="179" t="s">
        <v>267</v>
      </c>
      <c r="F44" s="204" t="s">
        <v>211</v>
      </c>
      <c r="G44" s="205"/>
      <c r="H44" s="205"/>
      <c r="I44" s="205"/>
      <c r="J44" s="55"/>
      <c r="K44" s="126">
        <f t="shared" si="0"/>
        <v>5</v>
      </c>
      <c r="L44" s="56"/>
      <c r="M44" s="127">
        <f t="shared" si="1"/>
        <v>0</v>
      </c>
      <c r="N44"/>
      <c r="O44"/>
      <c r="R44" s="3">
        <f t="shared" si="71"/>
        <v>5</v>
      </c>
      <c r="S44" s="3">
        <f t="shared" si="72"/>
        <v>0</v>
      </c>
      <c r="T44" s="3">
        <f t="shared" ref="T44" si="109">IF(D44=$M$4,5,0)</f>
        <v>0</v>
      </c>
      <c r="U44" s="3">
        <f t="shared" ref="U44" si="110">IF(D44="TIE",4,0)</f>
        <v>0</v>
      </c>
      <c r="V44" s="3">
        <f t="shared" ref="V44" si="111">IF(D44="YT",5,0)</f>
        <v>5</v>
      </c>
      <c r="W44" s="3">
        <f t="shared" ref="W44" si="112">IF(D44="TIE",4,0)</f>
        <v>0</v>
      </c>
    </row>
    <row r="45" spans="2:40" s="1" customFormat="1" ht="15" x14ac:dyDescent="0.2">
      <c r="B45" s="98"/>
      <c r="C45" s="99" t="s">
        <v>128</v>
      </c>
      <c r="D45" s="108" t="s">
        <v>140</v>
      </c>
      <c r="E45" s="179" t="s">
        <v>268</v>
      </c>
      <c r="F45" s="204" t="s">
        <v>202</v>
      </c>
      <c r="G45" s="205"/>
      <c r="H45" s="205"/>
      <c r="I45" s="205"/>
      <c r="J45" s="55"/>
      <c r="K45" s="86">
        <f t="shared" si="0"/>
        <v>0</v>
      </c>
      <c r="L45" s="56"/>
      <c r="M45" s="87">
        <f t="shared" si="1"/>
        <v>3</v>
      </c>
      <c r="N45"/>
      <c r="O45"/>
      <c r="R45" s="3">
        <f t="shared" si="71"/>
        <v>0</v>
      </c>
      <c r="S45" s="3">
        <f t="shared" si="72"/>
        <v>3</v>
      </c>
      <c r="T45" s="3">
        <f t="shared" ref="T45" si="113">IF(D45=$M$4,3,0)</f>
        <v>3</v>
      </c>
      <c r="U45" s="3">
        <f t="shared" ref="U45" si="114">IF(D45="TIE",2,0)</f>
        <v>0</v>
      </c>
      <c r="V45" s="3">
        <f t="shared" ref="V45" si="115">IF(D45="YT",3,0)</f>
        <v>0</v>
      </c>
      <c r="W45" s="3">
        <f t="shared" ref="W45" si="116">IF(D45="TIE",2,0)</f>
        <v>0</v>
      </c>
    </row>
    <row r="46" spans="2:40" s="1" customFormat="1" ht="15" x14ac:dyDescent="0.2">
      <c r="B46" s="98"/>
      <c r="C46" s="99" t="s">
        <v>129</v>
      </c>
      <c r="D46" s="104" t="s">
        <v>132</v>
      </c>
      <c r="E46" s="179" t="s">
        <v>269</v>
      </c>
      <c r="F46" s="204" t="s">
        <v>229</v>
      </c>
      <c r="G46" s="205"/>
      <c r="H46" s="205"/>
      <c r="I46" s="205"/>
      <c r="J46" s="55"/>
      <c r="K46" s="86">
        <f t="shared" si="0"/>
        <v>1</v>
      </c>
      <c r="L46" s="56"/>
      <c r="M46" s="87">
        <f t="shared" si="1"/>
        <v>0</v>
      </c>
      <c r="N46"/>
      <c r="O46"/>
      <c r="R46" s="3">
        <f t="shared" si="71"/>
        <v>1</v>
      </c>
      <c r="S46" s="3">
        <f t="shared" si="72"/>
        <v>0</v>
      </c>
      <c r="T46" s="3">
        <f t="shared" ref="T46" si="117">IF(D46=$M$4,1,0)</f>
        <v>0</v>
      </c>
      <c r="U46" s="3">
        <f t="shared" ref="U46" si="118">IF(D46="TIE",0.5,0)</f>
        <v>0</v>
      </c>
      <c r="V46" s="3">
        <f t="shared" ref="V46" si="119">IF(D46="YT",1,0)</f>
        <v>1</v>
      </c>
      <c r="W46" s="3">
        <f t="shared" ref="W46" si="120">IF(D46="TIE",0.5,0)</f>
        <v>0</v>
      </c>
    </row>
    <row r="47" spans="2:40" s="1" customFormat="1" ht="15" x14ac:dyDescent="0.2">
      <c r="B47" s="100" t="s">
        <v>20</v>
      </c>
      <c r="C47" s="101" t="s">
        <v>127</v>
      </c>
      <c r="D47" s="105" t="s">
        <v>140</v>
      </c>
      <c r="E47" s="199" t="s">
        <v>278</v>
      </c>
      <c r="F47" s="210" t="s">
        <v>279</v>
      </c>
      <c r="G47" s="211"/>
      <c r="H47" s="211"/>
      <c r="I47" s="211"/>
      <c r="J47" s="55"/>
      <c r="K47" s="124">
        <f t="shared" si="0"/>
        <v>0</v>
      </c>
      <c r="L47" s="56"/>
      <c r="M47" s="128">
        <f t="shared" si="1"/>
        <v>5</v>
      </c>
      <c r="N47"/>
      <c r="O47"/>
      <c r="R47" s="3">
        <f t="shared" si="71"/>
        <v>0</v>
      </c>
      <c r="S47" s="3">
        <f t="shared" si="72"/>
        <v>5</v>
      </c>
      <c r="T47" s="3">
        <f t="shared" ref="T47" si="121">IF(D47=$M$4,5,0)</f>
        <v>5</v>
      </c>
      <c r="U47" s="3">
        <f t="shared" ref="U47" si="122">IF(D47="TIE",4,0)</f>
        <v>0</v>
      </c>
      <c r="V47" s="3">
        <f t="shared" ref="V47" si="123">IF(D47="YT",5,0)</f>
        <v>0</v>
      </c>
      <c r="W47" s="3">
        <f t="shared" ref="W47" si="124">IF(D47="TIE",4,0)</f>
        <v>0</v>
      </c>
    </row>
    <row r="48" spans="2:40" s="1" customFormat="1" ht="15" x14ac:dyDescent="0.2">
      <c r="B48" s="100"/>
      <c r="C48" s="101" t="s">
        <v>128</v>
      </c>
      <c r="D48" s="105" t="s">
        <v>132</v>
      </c>
      <c r="E48" s="199" t="s">
        <v>278</v>
      </c>
      <c r="F48" s="208" t="s">
        <v>280</v>
      </c>
      <c r="G48" s="209"/>
      <c r="H48" s="209"/>
      <c r="I48" s="209"/>
      <c r="J48" s="55"/>
      <c r="K48" s="84">
        <f t="shared" si="0"/>
        <v>3</v>
      </c>
      <c r="L48" s="56"/>
      <c r="M48" s="83">
        <f t="shared" si="1"/>
        <v>0</v>
      </c>
      <c r="N48"/>
      <c r="O48"/>
      <c r="R48" s="3">
        <f t="shared" si="71"/>
        <v>3</v>
      </c>
      <c r="S48" s="3">
        <f t="shared" si="72"/>
        <v>0</v>
      </c>
      <c r="T48" s="3">
        <f t="shared" ref="T48" si="125">IF(D48=$M$4,3,0)</f>
        <v>0</v>
      </c>
      <c r="U48" s="3">
        <f t="shared" ref="U48" si="126">IF(D48="TIE",2,0)</f>
        <v>0</v>
      </c>
      <c r="V48" s="3">
        <f t="shared" ref="V48" si="127">IF(D48="YT",3,0)</f>
        <v>3</v>
      </c>
      <c r="W48" s="3">
        <f t="shared" ref="W48" si="128">IF(D48="TIE",2,0)</f>
        <v>0</v>
      </c>
    </row>
    <row r="49" spans="2:23" s="1" customFormat="1" ht="15" x14ac:dyDescent="0.2">
      <c r="B49" s="100"/>
      <c r="C49" s="101" t="s">
        <v>129</v>
      </c>
      <c r="D49" s="105" t="s">
        <v>132</v>
      </c>
      <c r="E49" s="199" t="s">
        <v>281</v>
      </c>
      <c r="F49" s="208" t="s">
        <v>190</v>
      </c>
      <c r="G49" s="209"/>
      <c r="H49" s="209"/>
      <c r="I49" s="209"/>
      <c r="J49" s="55"/>
      <c r="K49" s="125">
        <f t="shared" si="0"/>
        <v>1</v>
      </c>
      <c r="L49" s="56"/>
      <c r="M49" s="83">
        <f t="shared" si="1"/>
        <v>0</v>
      </c>
      <c r="N49"/>
      <c r="O49"/>
      <c r="R49" s="3">
        <f t="shared" si="71"/>
        <v>1</v>
      </c>
      <c r="S49" s="3">
        <f t="shared" si="72"/>
        <v>0</v>
      </c>
      <c r="T49" s="3">
        <f t="shared" ref="T49" si="129">IF(D49=$M$4,1,0)</f>
        <v>0</v>
      </c>
      <c r="U49" s="3">
        <f t="shared" ref="U49" si="130">IF(D49="TIE",0.5,0)</f>
        <v>0</v>
      </c>
      <c r="V49" s="3">
        <f t="shared" ref="V49" si="131">IF(D49="YT",1,0)</f>
        <v>1</v>
      </c>
      <c r="W49" s="3">
        <f t="shared" ref="W49" si="132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 t="s">
        <v>132</v>
      </c>
      <c r="E50" s="179" t="s">
        <v>318</v>
      </c>
      <c r="F50" s="204" t="s">
        <v>317</v>
      </c>
      <c r="G50" s="205"/>
      <c r="H50" s="205"/>
      <c r="I50" s="205"/>
      <c r="J50" s="55"/>
      <c r="K50" s="86">
        <f t="shared" si="0"/>
        <v>5</v>
      </c>
      <c r="L50" s="56"/>
      <c r="M50" s="127">
        <f t="shared" si="1"/>
        <v>0</v>
      </c>
      <c r="N50"/>
      <c r="O50"/>
      <c r="R50" s="3">
        <f t="shared" si="71"/>
        <v>5</v>
      </c>
      <c r="S50" s="3">
        <f t="shared" si="72"/>
        <v>0</v>
      </c>
      <c r="T50" s="3">
        <f t="shared" ref="T50" si="133">IF(D50=$M$4,5,0)</f>
        <v>0</v>
      </c>
      <c r="U50" s="3">
        <f t="shared" ref="U50" si="134">IF(D50="TIE",4,0)</f>
        <v>0</v>
      </c>
      <c r="V50" s="3">
        <f t="shared" ref="V50" si="135">IF(D50="YT",5,0)</f>
        <v>5</v>
      </c>
      <c r="W50" s="3">
        <f t="shared" ref="W50" si="136">IF(D50="TIE",4,0)</f>
        <v>0</v>
      </c>
    </row>
    <row r="51" spans="2:23" s="1" customFormat="1" ht="15" x14ac:dyDescent="0.2">
      <c r="B51" s="98"/>
      <c r="C51" s="99" t="s">
        <v>128</v>
      </c>
      <c r="D51" s="108" t="s">
        <v>132</v>
      </c>
      <c r="E51" s="179" t="s">
        <v>319</v>
      </c>
      <c r="F51" s="204" t="s">
        <v>280</v>
      </c>
      <c r="G51" s="205"/>
      <c r="H51" s="205"/>
      <c r="I51" s="205"/>
      <c r="J51" s="55"/>
      <c r="K51" s="86">
        <f t="shared" si="0"/>
        <v>3</v>
      </c>
      <c r="L51" s="56"/>
      <c r="M51" s="87">
        <f t="shared" si="1"/>
        <v>0</v>
      </c>
      <c r="N51"/>
      <c r="O51"/>
      <c r="R51" s="3">
        <f t="shared" si="71"/>
        <v>3</v>
      </c>
      <c r="S51" s="3">
        <f t="shared" si="72"/>
        <v>0</v>
      </c>
      <c r="T51" s="3">
        <f t="shared" ref="T51" si="137">IF(D51=$M$4,3,0)</f>
        <v>0</v>
      </c>
      <c r="U51" s="3">
        <f t="shared" ref="U51" si="138">IF(D51="TIE",2,0)</f>
        <v>0</v>
      </c>
      <c r="V51" s="3">
        <f t="shared" ref="V51" si="139">IF(D51="YT",3,0)</f>
        <v>3</v>
      </c>
      <c r="W51" s="3">
        <f t="shared" ref="W51" si="140">IF(D51="TIE",2,0)</f>
        <v>0</v>
      </c>
    </row>
    <row r="52" spans="2:23" s="1" customFormat="1" ht="15.75" thickBot="1" x14ac:dyDescent="0.25">
      <c r="B52" s="132"/>
      <c r="C52" s="99" t="s">
        <v>129</v>
      </c>
      <c r="D52" s="104" t="s">
        <v>140</v>
      </c>
      <c r="E52" s="179" t="s">
        <v>320</v>
      </c>
      <c r="F52" s="204" t="s">
        <v>279</v>
      </c>
      <c r="G52" s="205"/>
      <c r="H52" s="205"/>
      <c r="I52" s="205"/>
      <c r="J52" s="55"/>
      <c r="K52" s="86">
        <f t="shared" si="0"/>
        <v>0</v>
      </c>
      <c r="L52" s="56"/>
      <c r="M52" s="87">
        <f t="shared" si="1"/>
        <v>1</v>
      </c>
      <c r="N52"/>
      <c r="O52"/>
      <c r="R52" s="3">
        <f t="shared" si="71"/>
        <v>0</v>
      </c>
      <c r="S52" s="3">
        <f t="shared" si="72"/>
        <v>1</v>
      </c>
      <c r="T52" s="3">
        <f t="shared" ref="T52" si="141">IF(D52=$M$4,1,0)</f>
        <v>1</v>
      </c>
      <c r="U52" s="3">
        <f t="shared" ref="U52" si="142">IF(D52="TIE",0.5,0)</f>
        <v>0</v>
      </c>
      <c r="V52" s="3">
        <f t="shared" ref="V52" si="143">IF(D52="YT",1,0)</f>
        <v>0</v>
      </c>
      <c r="W52" s="3">
        <f t="shared" ref="W52" si="144">IF(D52="TIE",0.5,0)</f>
        <v>0</v>
      </c>
    </row>
    <row r="53" spans="2:23" s="2" customFormat="1" ht="12.75" customHeight="1" thickTop="1" thickBot="1" x14ac:dyDescent="0.25">
      <c r="B53" s="131"/>
      <c r="C53" s="130"/>
      <c r="D53" s="130"/>
      <c r="E53" s="130"/>
      <c r="F53" s="130"/>
      <c r="G53" s="130"/>
      <c r="H53" s="130"/>
      <c r="I53" s="134" t="s">
        <v>134</v>
      </c>
      <c r="J53" s="135"/>
      <c r="K53" s="136">
        <f>SUM(K5:K52)</f>
        <v>115</v>
      </c>
      <c r="L53" s="137"/>
      <c r="M53" s="138">
        <f>SUM(M5:M52)</f>
        <v>35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7.9" customHeight="1" thickTop="1" x14ac:dyDescent="0.2">
      <c r="B54" s="189"/>
      <c r="C54" s="189"/>
      <c r="D54" s="193"/>
      <c r="E54" s="196"/>
      <c r="F54" s="189"/>
      <c r="G54" s="192"/>
      <c r="H54" s="193"/>
      <c r="I54" s="189"/>
      <c r="J54" s="196"/>
      <c r="K54" s="196"/>
      <c r="L54" s="197"/>
      <c r="M54" s="195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">
      <c r="B55" s="189" t="s">
        <v>27</v>
      </c>
      <c r="C55" s="189"/>
      <c r="D55" s="193"/>
      <c r="E55" s="196"/>
      <c r="F55" s="189" t="s">
        <v>30</v>
      </c>
      <c r="G55" s="192"/>
      <c r="H55" s="193"/>
      <c r="I55" s="189" t="s">
        <v>166</v>
      </c>
      <c r="J55" s="196"/>
      <c r="K55" s="196"/>
      <c r="L55" s="197"/>
      <c r="M55" s="195">
        <f>M1</f>
        <v>46133</v>
      </c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0.9" customHeight="1" x14ac:dyDescent="0.25">
      <c r="C56" s="22"/>
      <c r="D56" s="187"/>
      <c r="E56" s="13"/>
      <c r="F56" s="22"/>
      <c r="G56" s="188"/>
      <c r="H56" s="185"/>
      <c r="I56" s="21"/>
      <c r="J56" s="24"/>
      <c r="K56" s="21"/>
      <c r="L56" s="13"/>
      <c r="M56" s="13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C57" s="22"/>
      <c r="D57" s="22"/>
      <c r="E57" s="184"/>
      <c r="F57" s="22"/>
      <c r="G57" s="23"/>
      <c r="H57" s="18"/>
      <c r="I57" s="21"/>
      <c r="J57" s="24"/>
      <c r="K57" s="21"/>
      <c r="L57" s="13"/>
      <c r="M57" s="13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B62"/>
      <c r="C62"/>
      <c r="D62"/>
      <c r="E62"/>
      <c r="F62"/>
      <c r="G62" s="186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43"/>
      <c r="C64" s="143"/>
      <c r="D64" s="143"/>
      <c r="E64" s="143"/>
      <c r="F64" s="143"/>
      <c r="G64" s="143"/>
      <c r="H64" s="144"/>
      <c r="I64" s="144"/>
      <c r="J64" s="143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/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</sheetData>
  <sheetProtection sheet="1" objects="1" scenarios="1" selectLockedCells="1"/>
  <mergeCells count="51">
    <mergeCell ref="F13:I13"/>
    <mergeCell ref="F14:I14"/>
    <mergeCell ref="F16:I16"/>
    <mergeCell ref="D3:H3"/>
    <mergeCell ref="B63:M63"/>
    <mergeCell ref="F19:I19"/>
    <mergeCell ref="F20:I20"/>
    <mergeCell ref="F21:I21"/>
    <mergeCell ref="F25:I25"/>
    <mergeCell ref="F26:I26"/>
    <mergeCell ref="F27:I27"/>
    <mergeCell ref="F35:I35"/>
    <mergeCell ref="F36:I36"/>
    <mergeCell ref="F37:I37"/>
    <mergeCell ref="F41:I41"/>
    <mergeCell ref="F42:I42"/>
    <mergeCell ref="F33:I33"/>
    <mergeCell ref="F34:I34"/>
    <mergeCell ref="F38:I38"/>
    <mergeCell ref="F4:H4"/>
    <mergeCell ref="F22:I22"/>
    <mergeCell ref="F23:I23"/>
    <mergeCell ref="F24:I24"/>
    <mergeCell ref="F28:I28"/>
    <mergeCell ref="F5:I5"/>
    <mergeCell ref="F6:I6"/>
    <mergeCell ref="F7:I7"/>
    <mergeCell ref="F8:I8"/>
    <mergeCell ref="F12:I12"/>
    <mergeCell ref="F9:I9"/>
    <mergeCell ref="F10:I10"/>
    <mergeCell ref="F11:I11"/>
    <mergeCell ref="F50:I50"/>
    <mergeCell ref="F51:I51"/>
    <mergeCell ref="F52:I52"/>
    <mergeCell ref="F49:I49"/>
    <mergeCell ref="F39:I39"/>
    <mergeCell ref="F40:I40"/>
    <mergeCell ref="F44:I44"/>
    <mergeCell ref="F45:I45"/>
    <mergeCell ref="F46:I46"/>
    <mergeCell ref="F43:I43"/>
    <mergeCell ref="F47:I47"/>
    <mergeCell ref="F48:I48"/>
    <mergeCell ref="F17:I17"/>
    <mergeCell ref="F18:I18"/>
    <mergeCell ref="F15:I15"/>
    <mergeCell ref="F30:I30"/>
    <mergeCell ref="F32:I32"/>
    <mergeCell ref="F31:I31"/>
    <mergeCell ref="F29:I29"/>
  </mergeCells>
  <conditionalFormatting sqref="D7:D8">
    <cfRule type="expression" dxfId="62" priority="49" stopIfTrue="1">
      <formula>D6="TIE"</formula>
    </cfRule>
  </conditionalFormatting>
  <conditionalFormatting sqref="D10:D11">
    <cfRule type="expression" dxfId="61" priority="47" stopIfTrue="1">
      <formula>D9="TIE"</formula>
    </cfRule>
  </conditionalFormatting>
  <conditionalFormatting sqref="D13:D14">
    <cfRule type="expression" dxfId="60" priority="19" stopIfTrue="1">
      <formula>D12="TIE"</formula>
    </cfRule>
  </conditionalFormatting>
  <conditionalFormatting sqref="D17:D18">
    <cfRule type="expression" dxfId="59" priority="43" stopIfTrue="1">
      <formula>D16="TIE"</formula>
    </cfRule>
  </conditionalFormatting>
  <conditionalFormatting sqref="D20:D21">
    <cfRule type="expression" dxfId="58" priority="41" stopIfTrue="1">
      <formula>D19="TIE"</formula>
    </cfRule>
  </conditionalFormatting>
  <conditionalFormatting sqref="D23:D24">
    <cfRule type="expression" dxfId="57" priority="17" stopIfTrue="1">
      <formula>D22="TIE"</formula>
    </cfRule>
  </conditionalFormatting>
  <conditionalFormatting sqref="D26:D27">
    <cfRule type="expression" dxfId="56" priority="1" stopIfTrue="1">
      <formula>D25="TIE"</formula>
    </cfRule>
  </conditionalFormatting>
  <conditionalFormatting sqref="D29:D30">
    <cfRule type="expression" dxfId="55" priority="15" stopIfTrue="1">
      <formula>D28="TIE"</formula>
    </cfRule>
  </conditionalFormatting>
  <conditionalFormatting sqref="D33:D34">
    <cfRule type="expression" dxfId="54" priority="13" stopIfTrue="1">
      <formula>D32="TIE"</formula>
    </cfRule>
  </conditionalFormatting>
  <conditionalFormatting sqref="D36:D37">
    <cfRule type="expression" dxfId="53" priority="3" stopIfTrue="1">
      <formula>D35="TIE"</formula>
    </cfRule>
  </conditionalFormatting>
  <conditionalFormatting sqref="D39:D40">
    <cfRule type="expression" dxfId="52" priority="11" stopIfTrue="1">
      <formula>D38="TIE"</formula>
    </cfRule>
  </conditionalFormatting>
  <conditionalFormatting sqref="D42:D43">
    <cfRule type="expression" dxfId="51" priority="5" stopIfTrue="1">
      <formula>D41="TIE"</formula>
    </cfRule>
  </conditionalFormatting>
  <conditionalFormatting sqref="D45:D46">
    <cfRule type="expression" dxfId="50" priority="9" stopIfTrue="1">
      <formula>D44="TIE"</formula>
    </cfRule>
  </conditionalFormatting>
  <conditionalFormatting sqref="D48:D49">
    <cfRule type="expression" dxfId="49" priority="25" stopIfTrue="1">
      <formula>D47="TIE"</formula>
    </cfRule>
  </conditionalFormatting>
  <conditionalFormatting sqref="D51:D52">
    <cfRule type="expression" dxfId="48" priority="7" stopIfTrue="1">
      <formula>D50="TIE"</formula>
    </cfRule>
  </conditionalFormatting>
  <dataValidations count="4">
    <dataValidation type="list" allowBlank="1" showInputMessage="1" showErrorMessage="1" sqref="N4:O4">
      <formula1>$Q$11:$Q$15</formula1>
    </dataValidation>
    <dataValidation type="list" allowBlank="1" showInputMessage="1" showErrorMessage="1" sqref="D5:D52">
      <formula1>$Q$4:$Q$7</formula1>
    </dataValidation>
    <dataValidation type="list" allowBlank="1" showInputMessage="1" showErrorMessage="1" prompt="Enter school ABV in FINAL SCORE also" sqref="D3:H3">
      <formula1>$X$11:$X$17</formula1>
    </dataValidation>
    <dataValidation type="list" allowBlank="1" showInputMessage="1" showErrorMessage="1" prompt="Enter School Name to left of @ York Tech above" sqref="M4">
      <formula1>$Q$11:$Q$16</formula1>
    </dataValidation>
  </dataValidations>
  <printOptions horizontalCentered="1" verticalCentered="1"/>
  <pageMargins left="0.25" right="0.25" top="0" bottom="0" header="0.2" footer="0"/>
  <pageSetup scale="97"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ignoredErrors>
    <ignoredError sqref="T7 V8 T31 V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B1:AN88"/>
  <sheetViews>
    <sheetView tabSelected="1" topLeftCell="B16" zoomScale="150" zoomScaleNormal="150" workbookViewId="0">
      <selection activeCell="F23" sqref="F23:I23"/>
    </sheetView>
  </sheetViews>
  <sheetFormatPr defaultRowHeight="12.75" x14ac:dyDescent="0.2"/>
  <cols>
    <col min="1" max="1" width="8.28515625" customWidth="1"/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28515625" style="4" customWidth="1"/>
    <col min="11" max="11" width="7.85546875" style="3" customWidth="1"/>
    <col min="12" max="12" width="1.28515625" style="4" customWidth="1"/>
    <col min="13" max="13" width="7.85546875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5" customHeight="1" thickBot="1" x14ac:dyDescent="0.25">
      <c r="D1" s="11" t="s">
        <v>25</v>
      </c>
      <c r="E1" s="11"/>
      <c r="F1" s="11"/>
      <c r="G1" s="11"/>
      <c r="J1" s="72"/>
      <c r="K1" s="69" t="s">
        <v>26</v>
      </c>
      <c r="M1" s="180">
        <f>BOYS!M1</f>
        <v>46133</v>
      </c>
      <c r="Q1" s="88" t="s">
        <v>145</v>
      </c>
    </row>
    <row r="2" spans="2:40" ht="15" customHeight="1" thickBot="1" x14ac:dyDescent="0.3">
      <c r="D2" s="11" t="str">
        <f>BOYS!D2</f>
        <v>SPARTAN TRACK</v>
      </c>
      <c r="E2" s="11"/>
      <c r="F2" s="11"/>
      <c r="G2" s="11">
        <f>BOYS!G2</f>
        <v>2026</v>
      </c>
      <c r="J2" s="78"/>
      <c r="K2" s="181" t="s">
        <v>134</v>
      </c>
      <c r="L2" s="182"/>
      <c r="M2" s="183"/>
      <c r="Q2" s="88" t="s">
        <v>144</v>
      </c>
    </row>
    <row r="3" spans="2:40" s="1" customFormat="1" ht="17.25" thickTop="1" thickBot="1" x14ac:dyDescent="0.3">
      <c r="B3" s="170" t="s">
        <v>164</v>
      </c>
      <c r="C3" s="171"/>
      <c r="D3" s="220" t="str">
        <f>BOYS!D3</f>
        <v>Bermudian Springs</v>
      </c>
      <c r="E3" s="220"/>
      <c r="F3" s="220"/>
      <c r="G3" s="220"/>
      <c r="H3" s="220"/>
      <c r="I3" s="172" t="s">
        <v>125</v>
      </c>
      <c r="J3" s="79"/>
      <c r="K3" s="173">
        <f>SUM(K5:K52)</f>
        <v>118</v>
      </c>
      <c r="L3" s="81"/>
      <c r="M3" s="173">
        <f>SUM(M5:M52)</f>
        <v>30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213"/>
      <c r="J4" s="67"/>
      <c r="K4" s="73" t="s">
        <v>132</v>
      </c>
      <c r="L4" s="80"/>
      <c r="M4" s="178" t="str">
        <f>BOYS!M4</f>
        <v>BS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68" t="s">
        <v>5</v>
      </c>
      <c r="C5" s="169" t="s">
        <v>127</v>
      </c>
      <c r="D5" s="166" t="s">
        <v>132</v>
      </c>
      <c r="E5" s="202" t="s">
        <v>184</v>
      </c>
      <c r="F5" s="221" t="s">
        <v>185</v>
      </c>
      <c r="G5" s="222"/>
      <c r="H5" s="222"/>
      <c r="I5" s="222"/>
      <c r="J5" s="54"/>
      <c r="K5" s="174">
        <f t="shared" ref="K5:K52" si="0">R5</f>
        <v>5</v>
      </c>
      <c r="L5" s="56"/>
      <c r="M5" s="175">
        <f t="shared" ref="M5:M52" si="1">S5</f>
        <v>0</v>
      </c>
      <c r="N5"/>
      <c r="O5"/>
      <c r="Q5" s="90" t="str">
        <f>M4</f>
        <v>BS</v>
      </c>
      <c r="R5" s="3">
        <f t="shared" ref="R5:R52" si="2">SUM(V5:W5)</f>
        <v>5</v>
      </c>
      <c r="S5" s="3">
        <f t="shared" ref="S5:S52" si="3">SUM(T5:U5)</f>
        <v>0</v>
      </c>
      <c r="T5" s="3">
        <f>IF(D5=$M$4,5,0)</f>
        <v>0</v>
      </c>
      <c r="U5" s="3">
        <f>IF(D5="TIE",2.5,0)</f>
        <v>0</v>
      </c>
      <c r="V5" s="3">
        <f>IF(D5="YT",5,0)</f>
        <v>5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165</v>
      </c>
      <c r="C6" s="99" t="s">
        <v>127</v>
      </c>
      <c r="D6" s="115" t="s">
        <v>132</v>
      </c>
      <c r="E6" s="179" t="s">
        <v>193</v>
      </c>
      <c r="F6" s="204" t="s">
        <v>194</v>
      </c>
      <c r="G6" s="205"/>
      <c r="H6" s="205"/>
      <c r="I6" s="205"/>
      <c r="J6" s="55"/>
      <c r="K6" s="86">
        <f t="shared" si="0"/>
        <v>5</v>
      </c>
      <c r="L6" s="56"/>
      <c r="M6" s="87">
        <f t="shared" si="1"/>
        <v>0</v>
      </c>
      <c r="N6"/>
      <c r="O6"/>
      <c r="Q6" s="90" t="s">
        <v>133</v>
      </c>
      <c r="R6" s="3">
        <f t="shared" si="2"/>
        <v>5</v>
      </c>
      <c r="S6" s="3">
        <f t="shared" si="3"/>
        <v>0</v>
      </c>
      <c r="T6" s="3">
        <f>IF(D6=$M$4,5,0)</f>
        <v>0</v>
      </c>
      <c r="U6" s="3">
        <f>IF(D6="TIE",4,0)</f>
        <v>0</v>
      </c>
      <c r="V6" s="3">
        <f>IF(D6="YT",5,0)</f>
        <v>5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 t="s">
        <v>132</v>
      </c>
      <c r="E7" s="179" t="s">
        <v>195</v>
      </c>
      <c r="F7" s="204" t="s">
        <v>196</v>
      </c>
      <c r="G7" s="205"/>
      <c r="H7" s="205"/>
      <c r="I7" s="205"/>
      <c r="J7" s="55"/>
      <c r="K7" s="86">
        <f t="shared" si="0"/>
        <v>3</v>
      </c>
      <c r="L7" s="56"/>
      <c r="M7" s="87">
        <f t="shared" si="1"/>
        <v>0</v>
      </c>
      <c r="N7"/>
      <c r="O7"/>
      <c r="Q7" s="92"/>
      <c r="R7" s="3">
        <f t="shared" si="2"/>
        <v>3</v>
      </c>
      <c r="S7" s="3">
        <f t="shared" si="3"/>
        <v>0</v>
      </c>
      <c r="T7" s="3">
        <f>IF(D7=$M$4,3,0)</f>
        <v>0</v>
      </c>
      <c r="U7" s="3">
        <f>IF(D7="TIE",2,0)</f>
        <v>0</v>
      </c>
      <c r="V7" s="3">
        <f>IF(D7="YT",3,0)</f>
        <v>3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 t="s">
        <v>140</v>
      </c>
      <c r="E8" s="179" t="s">
        <v>197</v>
      </c>
      <c r="F8" s="204" t="s">
        <v>198</v>
      </c>
      <c r="G8" s="205"/>
      <c r="H8" s="205"/>
      <c r="I8" s="205"/>
      <c r="J8" s="55"/>
      <c r="K8" s="117">
        <f t="shared" si="0"/>
        <v>0</v>
      </c>
      <c r="L8" s="56"/>
      <c r="M8" s="118">
        <f t="shared" si="1"/>
        <v>1</v>
      </c>
      <c r="N8"/>
      <c r="O8"/>
      <c r="R8" s="3">
        <f t="shared" si="2"/>
        <v>0</v>
      </c>
      <c r="S8" s="3">
        <f t="shared" si="3"/>
        <v>1</v>
      </c>
      <c r="T8" s="3">
        <f>IF(D8=$M$4,1,0)</f>
        <v>1</v>
      </c>
      <c r="U8" s="3">
        <f>IF(D8="TIE",0.5,0)</f>
        <v>0</v>
      </c>
      <c r="V8" s="3">
        <f>IF(D8="YT",1,0)</f>
        <v>0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56" t="s">
        <v>7</v>
      </c>
      <c r="C9" s="157" t="s">
        <v>127</v>
      </c>
      <c r="D9" s="158" t="s">
        <v>132</v>
      </c>
      <c r="E9" s="202" t="s">
        <v>215</v>
      </c>
      <c r="F9" s="217" t="s">
        <v>216</v>
      </c>
      <c r="G9" s="218"/>
      <c r="H9" s="218"/>
      <c r="I9" s="219"/>
      <c r="J9" s="55"/>
      <c r="K9" s="162">
        <f t="shared" si="0"/>
        <v>5</v>
      </c>
      <c r="L9" s="56"/>
      <c r="M9" s="165">
        <f t="shared" si="1"/>
        <v>0</v>
      </c>
      <c r="N9"/>
      <c r="O9"/>
      <c r="R9" s="3">
        <f t="shared" si="2"/>
        <v>5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5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56"/>
      <c r="C10" s="157" t="s">
        <v>128</v>
      </c>
      <c r="D10" s="158" t="s">
        <v>132</v>
      </c>
      <c r="E10" s="202" t="s">
        <v>217</v>
      </c>
      <c r="F10" s="217" t="s">
        <v>209</v>
      </c>
      <c r="G10" s="218"/>
      <c r="H10" s="218"/>
      <c r="I10" s="219"/>
      <c r="J10" s="55"/>
      <c r="K10" s="162">
        <f t="shared" si="0"/>
        <v>3</v>
      </c>
      <c r="L10" s="56"/>
      <c r="M10" s="165">
        <f t="shared" si="1"/>
        <v>0</v>
      </c>
      <c r="N10"/>
      <c r="O10"/>
      <c r="Q10" s="82" t="s">
        <v>147</v>
      </c>
      <c r="R10" s="3">
        <f t="shared" si="2"/>
        <v>3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3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56"/>
      <c r="C11" s="157" t="s">
        <v>129</v>
      </c>
      <c r="D11" s="158" t="s">
        <v>132</v>
      </c>
      <c r="E11" s="202" t="s">
        <v>218</v>
      </c>
      <c r="F11" s="217" t="s">
        <v>219</v>
      </c>
      <c r="G11" s="218"/>
      <c r="H11" s="218"/>
      <c r="I11" s="219"/>
      <c r="J11" s="55"/>
      <c r="K11" s="162">
        <f t="shared" si="0"/>
        <v>1</v>
      </c>
      <c r="L11" s="56"/>
      <c r="M11" s="165">
        <f t="shared" si="1"/>
        <v>0</v>
      </c>
      <c r="N11"/>
      <c r="O11"/>
      <c r="Q11" s="89" t="s">
        <v>135</v>
      </c>
      <c r="R11" s="3">
        <f t="shared" si="2"/>
        <v>1</v>
      </c>
      <c r="S11" s="3">
        <f t="shared" si="3"/>
        <v>0</v>
      </c>
      <c r="T11" s="3">
        <f>IF(D11=$M$4,1,0)</f>
        <v>0</v>
      </c>
      <c r="U11" s="3">
        <f>IF(D11="TIE",0.5,0)</f>
        <v>0</v>
      </c>
      <c r="V11" s="3">
        <f>IF(D11="YT",1,0)</f>
        <v>1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 t="s">
        <v>132</v>
      </c>
      <c r="E12" s="179" t="s">
        <v>232</v>
      </c>
      <c r="F12" s="204" t="s">
        <v>233</v>
      </c>
      <c r="G12" s="205"/>
      <c r="H12" s="205"/>
      <c r="I12" s="205"/>
      <c r="J12" s="55"/>
      <c r="K12" s="126">
        <f t="shared" si="0"/>
        <v>5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5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5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 t="s">
        <v>132</v>
      </c>
      <c r="E13" s="179" t="s">
        <v>234</v>
      </c>
      <c r="F13" s="204" t="s">
        <v>235</v>
      </c>
      <c r="G13" s="205"/>
      <c r="H13" s="205"/>
      <c r="I13" s="205"/>
      <c r="J13" s="55"/>
      <c r="K13" s="86">
        <f t="shared" si="0"/>
        <v>3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3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3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 t="s">
        <v>140</v>
      </c>
      <c r="E14" s="179" t="s">
        <v>236</v>
      </c>
      <c r="F14" s="204" t="s">
        <v>237</v>
      </c>
      <c r="G14" s="205"/>
      <c r="H14" s="205"/>
      <c r="I14" s="205"/>
      <c r="J14" s="55"/>
      <c r="K14" s="86">
        <f t="shared" si="0"/>
        <v>0</v>
      </c>
      <c r="L14" s="56"/>
      <c r="M14" s="87">
        <f t="shared" si="1"/>
        <v>1</v>
      </c>
      <c r="N14"/>
      <c r="O14"/>
      <c r="Q14" s="90" t="s">
        <v>141</v>
      </c>
      <c r="R14" s="3">
        <f t="shared" si="2"/>
        <v>0</v>
      </c>
      <c r="S14" s="3">
        <f t="shared" si="3"/>
        <v>1</v>
      </c>
      <c r="T14" s="3">
        <f>IF(D14=$M$4,1,0)</f>
        <v>1</v>
      </c>
      <c r="U14" s="3">
        <f>IF(D14="TIE",0.5,0)</f>
        <v>0</v>
      </c>
      <c r="V14" s="3">
        <f>IF(D14="YT",1,0)</f>
        <v>0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57" t="s">
        <v>9</v>
      </c>
      <c r="C15" s="157" t="s">
        <v>127</v>
      </c>
      <c r="D15" s="166" t="s">
        <v>132</v>
      </c>
      <c r="E15" s="202" t="s">
        <v>240</v>
      </c>
      <c r="F15" s="217" t="s">
        <v>241</v>
      </c>
      <c r="G15" s="218"/>
      <c r="H15" s="218"/>
      <c r="I15" s="219"/>
      <c r="J15" s="55"/>
      <c r="K15" s="174">
        <f t="shared" si="0"/>
        <v>5</v>
      </c>
      <c r="L15" s="56"/>
      <c r="M15" s="175">
        <f t="shared" si="1"/>
        <v>0</v>
      </c>
      <c r="N15"/>
      <c r="O15"/>
      <c r="Q15" s="90" t="s">
        <v>154</v>
      </c>
      <c r="R15" s="3">
        <f t="shared" si="2"/>
        <v>5</v>
      </c>
      <c r="S15" s="3">
        <f t="shared" si="3"/>
        <v>0</v>
      </c>
      <c r="T15" s="3">
        <f t="shared" ref="T15" si="4">IF(D15=$M$4,5,0)</f>
        <v>0</v>
      </c>
      <c r="U15" s="3">
        <f>IF(D15="TIE",2.5,0)</f>
        <v>0</v>
      </c>
      <c r="V15" s="3">
        <f>IF(D15="YT",5,0)</f>
        <v>5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 t="s">
        <v>140</v>
      </c>
      <c r="E16" s="179" t="s">
        <v>254</v>
      </c>
      <c r="F16" s="204" t="s">
        <v>255</v>
      </c>
      <c r="G16" s="205"/>
      <c r="H16" s="205"/>
      <c r="I16" s="205"/>
      <c r="J16" s="93"/>
      <c r="K16" s="126">
        <f t="shared" si="0"/>
        <v>0</v>
      </c>
      <c r="L16" s="56"/>
      <c r="M16" s="127">
        <f t="shared" si="1"/>
        <v>5</v>
      </c>
      <c r="N16"/>
      <c r="O16"/>
      <c r="Q16" s="91" t="s">
        <v>142</v>
      </c>
      <c r="R16" s="3">
        <f t="shared" si="2"/>
        <v>0</v>
      </c>
      <c r="S16" s="3">
        <f t="shared" si="3"/>
        <v>5</v>
      </c>
      <c r="T16" s="3">
        <f>IF(D16=$M$4,5,0)</f>
        <v>5</v>
      </c>
      <c r="U16" s="3">
        <f>IF(D16="TIE",4,0)</f>
        <v>0</v>
      </c>
      <c r="V16" s="3">
        <f>IF(D16="YT",5,0)</f>
        <v>0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 t="s">
        <v>132</v>
      </c>
      <c r="E17" s="179" t="s">
        <v>256</v>
      </c>
      <c r="F17" s="204" t="s">
        <v>219</v>
      </c>
      <c r="G17" s="205"/>
      <c r="H17" s="205"/>
      <c r="I17" s="205"/>
      <c r="J17" s="93"/>
      <c r="K17" s="86">
        <f t="shared" si="0"/>
        <v>3</v>
      </c>
      <c r="L17" s="56"/>
      <c r="M17" s="87">
        <f t="shared" si="1"/>
        <v>0</v>
      </c>
      <c r="N17"/>
      <c r="O17"/>
      <c r="R17" s="3">
        <f t="shared" si="2"/>
        <v>3</v>
      </c>
      <c r="S17" s="3">
        <f t="shared" si="3"/>
        <v>0</v>
      </c>
      <c r="T17" s="3">
        <f>IF(D17=$M$4,3,0)</f>
        <v>0</v>
      </c>
      <c r="U17" s="3">
        <f>IF(D17="TIE",2,0)</f>
        <v>0</v>
      </c>
      <c r="V17" s="3">
        <f>IF(D17="YT",3,0)</f>
        <v>3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 t="s">
        <v>132</v>
      </c>
      <c r="E18" s="179" t="s">
        <v>257</v>
      </c>
      <c r="F18" s="204" t="s">
        <v>196</v>
      </c>
      <c r="G18" s="205"/>
      <c r="H18" s="205"/>
      <c r="I18" s="205"/>
      <c r="J18" s="55"/>
      <c r="K18" s="117">
        <f t="shared" si="0"/>
        <v>1</v>
      </c>
      <c r="L18" s="56"/>
      <c r="M18" s="118">
        <f t="shared" si="1"/>
        <v>0</v>
      </c>
      <c r="N18"/>
      <c r="O18"/>
      <c r="R18" s="3">
        <f t="shared" si="2"/>
        <v>1</v>
      </c>
      <c r="S18" s="3">
        <f t="shared" si="3"/>
        <v>0</v>
      </c>
      <c r="T18" s="3">
        <f>IF(D18=$M$4,1,0)</f>
        <v>0</v>
      </c>
      <c r="U18" s="3">
        <f>IF(D18="TIE",0.5,0)</f>
        <v>0</v>
      </c>
      <c r="V18" s="3">
        <f>IF(D18="YT",1,0)</f>
        <v>1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56" t="s">
        <v>10</v>
      </c>
      <c r="C19" s="157" t="s">
        <v>127</v>
      </c>
      <c r="D19" s="158" t="s">
        <v>132</v>
      </c>
      <c r="E19" s="202" t="s">
        <v>263</v>
      </c>
      <c r="F19" s="217" t="s">
        <v>194</v>
      </c>
      <c r="G19" s="218"/>
      <c r="H19" s="218"/>
      <c r="I19" s="219"/>
      <c r="J19" s="55"/>
      <c r="K19" s="162">
        <f t="shared" si="0"/>
        <v>5</v>
      </c>
      <c r="L19" s="56"/>
      <c r="M19" s="165">
        <f t="shared" si="1"/>
        <v>0</v>
      </c>
      <c r="N19"/>
      <c r="O19"/>
      <c r="R19" s="3">
        <f t="shared" si="2"/>
        <v>5</v>
      </c>
      <c r="S19" s="3">
        <f t="shared" si="3"/>
        <v>0</v>
      </c>
      <c r="T19" s="3">
        <f t="shared" ref="T19" si="5">IF(D19=$M$4,5,0)</f>
        <v>0</v>
      </c>
      <c r="U19" s="3">
        <f t="shared" ref="U19" si="6">IF(D19="TIE",4,0)</f>
        <v>0</v>
      </c>
      <c r="V19" s="3">
        <f t="shared" ref="V19" si="7">IF(D19="YT",5,0)</f>
        <v>5</v>
      </c>
      <c r="W19" s="3">
        <f t="shared" ref="W19" si="8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56"/>
      <c r="C20" s="157" t="s">
        <v>128</v>
      </c>
      <c r="D20" s="158" t="s">
        <v>132</v>
      </c>
      <c r="E20" s="202" t="s">
        <v>264</v>
      </c>
      <c r="F20" s="217" t="s">
        <v>196</v>
      </c>
      <c r="G20" s="218"/>
      <c r="H20" s="218"/>
      <c r="I20" s="219"/>
      <c r="J20" s="55"/>
      <c r="K20" s="162">
        <f t="shared" si="0"/>
        <v>3</v>
      </c>
      <c r="L20" s="56"/>
      <c r="M20" s="165">
        <f t="shared" si="1"/>
        <v>0</v>
      </c>
      <c r="N20"/>
      <c r="O20"/>
      <c r="R20" s="3">
        <f t="shared" si="2"/>
        <v>3</v>
      </c>
      <c r="S20" s="3">
        <f t="shared" si="3"/>
        <v>0</v>
      </c>
      <c r="T20" s="3">
        <f t="shared" ref="T20" si="9">IF(D20=$M$4,3,0)</f>
        <v>0</v>
      </c>
      <c r="U20" s="3">
        <f t="shared" ref="U20" si="10">IF(D20="TIE",2,0)</f>
        <v>0</v>
      </c>
      <c r="V20" s="3">
        <f t="shared" ref="V20" si="11">IF(D20="YT",3,0)</f>
        <v>3</v>
      </c>
      <c r="W20" s="3">
        <f t="shared" ref="W20" si="12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56"/>
      <c r="C21" s="157" t="s">
        <v>129</v>
      </c>
      <c r="D21" s="158" t="s">
        <v>140</v>
      </c>
      <c r="E21" s="202" t="s">
        <v>265</v>
      </c>
      <c r="F21" s="217" t="s">
        <v>266</v>
      </c>
      <c r="G21" s="218"/>
      <c r="H21" s="218"/>
      <c r="I21" s="219"/>
      <c r="J21" s="55"/>
      <c r="K21" s="162">
        <f t="shared" si="0"/>
        <v>0</v>
      </c>
      <c r="L21" s="56"/>
      <c r="M21" s="165">
        <f t="shared" si="1"/>
        <v>1</v>
      </c>
      <c r="N21"/>
      <c r="O21"/>
      <c r="R21" s="3">
        <f t="shared" si="2"/>
        <v>0</v>
      </c>
      <c r="S21" s="3">
        <f t="shared" si="3"/>
        <v>1</v>
      </c>
      <c r="T21" s="3">
        <f t="shared" ref="T21" si="13">IF(D21=$M$4,1,0)</f>
        <v>1</v>
      </c>
      <c r="U21" s="3">
        <f t="shared" ref="U21" si="14">IF(D21="TIE",0.5,0)</f>
        <v>0</v>
      </c>
      <c r="V21" s="3">
        <f t="shared" ref="V21" si="15">IF(D21="YT",1,0)</f>
        <v>0</v>
      </c>
      <c r="W21" s="3">
        <f t="shared" ref="W21" si="16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 t="s">
        <v>132</v>
      </c>
      <c r="E22" s="179" t="s">
        <v>287</v>
      </c>
      <c r="F22" s="204" t="s">
        <v>233</v>
      </c>
      <c r="G22" s="205"/>
      <c r="H22" s="205"/>
      <c r="I22" s="205"/>
      <c r="J22" s="55"/>
      <c r="K22" s="126">
        <f t="shared" si="0"/>
        <v>5</v>
      </c>
      <c r="L22" s="56"/>
      <c r="M22" s="127">
        <f t="shared" si="1"/>
        <v>0</v>
      </c>
      <c r="N22"/>
      <c r="O22"/>
      <c r="R22" s="3">
        <f t="shared" si="2"/>
        <v>5</v>
      </c>
      <c r="S22" s="3">
        <f t="shared" si="3"/>
        <v>0</v>
      </c>
      <c r="T22" s="3">
        <f t="shared" ref="T22" si="17">IF(D22=$M$4,5,0)</f>
        <v>0</v>
      </c>
      <c r="U22" s="3">
        <f t="shared" ref="U22" si="18">IF(D22="TIE",4,0)</f>
        <v>0</v>
      </c>
      <c r="V22" s="3">
        <f t="shared" ref="V22" si="19">IF(D22="YT",5,0)</f>
        <v>5</v>
      </c>
      <c r="W22" s="3">
        <f t="shared" ref="W22" si="20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 t="s">
        <v>132</v>
      </c>
      <c r="E23" s="179" t="s">
        <v>289</v>
      </c>
      <c r="F23" s="204" t="s">
        <v>288</v>
      </c>
      <c r="G23" s="205"/>
      <c r="H23" s="205"/>
      <c r="I23" s="205"/>
      <c r="J23" s="55"/>
      <c r="K23" s="86">
        <f t="shared" si="0"/>
        <v>3</v>
      </c>
      <c r="L23" s="56"/>
      <c r="M23" s="87">
        <f t="shared" si="1"/>
        <v>0</v>
      </c>
      <c r="N23"/>
      <c r="O23"/>
      <c r="R23" s="3">
        <f t="shared" si="2"/>
        <v>3</v>
      </c>
      <c r="S23" s="3">
        <f t="shared" si="3"/>
        <v>0</v>
      </c>
      <c r="T23" s="3">
        <f t="shared" ref="T23" si="21">IF(D23=$M$4,3,0)</f>
        <v>0</v>
      </c>
      <c r="U23" s="3">
        <f t="shared" ref="U23" si="22">IF(D23="TIE",2,0)</f>
        <v>0</v>
      </c>
      <c r="V23" s="3">
        <f t="shared" ref="V23" si="23">IF(D23="YT",3,0)</f>
        <v>3</v>
      </c>
      <c r="W23" s="3">
        <f t="shared" ref="W23" si="24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 t="s">
        <v>140</v>
      </c>
      <c r="E24" s="179" t="s">
        <v>290</v>
      </c>
      <c r="F24" s="204" t="s">
        <v>237</v>
      </c>
      <c r="G24" s="205"/>
      <c r="H24" s="205"/>
      <c r="I24" s="205"/>
      <c r="J24" s="55"/>
      <c r="K24" s="86">
        <f t="shared" si="0"/>
        <v>0</v>
      </c>
      <c r="L24" s="56"/>
      <c r="M24" s="87">
        <f t="shared" si="1"/>
        <v>1</v>
      </c>
      <c r="N24"/>
      <c r="O24"/>
      <c r="R24" s="3">
        <f t="shared" si="2"/>
        <v>0</v>
      </c>
      <c r="S24" s="3">
        <f t="shared" si="3"/>
        <v>1</v>
      </c>
      <c r="T24" s="3">
        <f t="shared" ref="T24" si="25">IF(D24=$M$4,1,0)</f>
        <v>1</v>
      </c>
      <c r="U24" s="3">
        <f t="shared" ref="U24" si="26">IF(D24="TIE",0.5,0)</f>
        <v>0</v>
      </c>
      <c r="V24" s="3">
        <f t="shared" ref="V24" si="27">IF(D24="YT",1,0)</f>
        <v>0</v>
      </c>
      <c r="W24" s="3">
        <f t="shared" ref="W24" si="28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56" t="s">
        <v>12</v>
      </c>
      <c r="C25" s="157" t="s">
        <v>127</v>
      </c>
      <c r="D25" s="158" t="s">
        <v>132</v>
      </c>
      <c r="E25" s="202" t="s">
        <v>299</v>
      </c>
      <c r="F25" s="217" t="s">
        <v>216</v>
      </c>
      <c r="G25" s="218"/>
      <c r="H25" s="218"/>
      <c r="I25" s="219"/>
      <c r="J25" s="55"/>
      <c r="K25" s="161">
        <f t="shared" si="0"/>
        <v>5</v>
      </c>
      <c r="L25" s="56"/>
      <c r="M25" s="164">
        <f t="shared" si="1"/>
        <v>0</v>
      </c>
      <c r="N25"/>
      <c r="O25"/>
      <c r="R25" s="3">
        <f t="shared" si="2"/>
        <v>5</v>
      </c>
      <c r="S25" s="3">
        <f t="shared" si="3"/>
        <v>0</v>
      </c>
      <c r="T25" s="3">
        <f t="shared" ref="T25" si="29">IF(D25=$M$4,5,0)</f>
        <v>0</v>
      </c>
      <c r="U25" s="3">
        <f t="shared" ref="U25" si="30">IF(D25="TIE",4,0)</f>
        <v>0</v>
      </c>
      <c r="V25" s="3">
        <f t="shared" ref="V25" si="31">IF(D25="YT",5,0)</f>
        <v>5</v>
      </c>
      <c r="W25" s="133">
        <f t="shared" ref="W25" si="32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56"/>
      <c r="C26" s="157" t="s">
        <v>128</v>
      </c>
      <c r="D26" s="158" t="s">
        <v>140</v>
      </c>
      <c r="E26" s="202" t="s">
        <v>300</v>
      </c>
      <c r="F26" s="217" t="s">
        <v>207</v>
      </c>
      <c r="G26" s="218"/>
      <c r="H26" s="218"/>
      <c r="I26" s="219"/>
      <c r="J26" s="55"/>
      <c r="K26" s="162">
        <f t="shared" si="0"/>
        <v>0</v>
      </c>
      <c r="L26" s="56"/>
      <c r="M26" s="165">
        <f t="shared" si="1"/>
        <v>3</v>
      </c>
      <c r="N26"/>
      <c r="O26"/>
      <c r="R26" s="3">
        <f t="shared" si="2"/>
        <v>0</v>
      </c>
      <c r="S26" s="3">
        <f t="shared" si="3"/>
        <v>3</v>
      </c>
      <c r="T26" s="3">
        <f t="shared" ref="T26" si="33">IF(D26=$M$4,3,0)</f>
        <v>3</v>
      </c>
      <c r="U26" s="3">
        <f t="shared" ref="U26" si="34">IF(D26="TIE",2,0)</f>
        <v>0</v>
      </c>
      <c r="V26" s="3">
        <f t="shared" ref="V26" si="35">IF(D26="YT",3,0)</f>
        <v>0</v>
      </c>
      <c r="W26" s="3">
        <f t="shared" ref="W26" si="36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56"/>
      <c r="C27" s="157" t="s">
        <v>129</v>
      </c>
      <c r="D27" s="158" t="s">
        <v>132</v>
      </c>
      <c r="E27" s="202" t="s">
        <v>301</v>
      </c>
      <c r="F27" s="217" t="s">
        <v>302</v>
      </c>
      <c r="G27" s="218"/>
      <c r="H27" s="218"/>
      <c r="I27" s="219"/>
      <c r="J27" s="55"/>
      <c r="K27" s="162">
        <f t="shared" si="0"/>
        <v>1</v>
      </c>
      <c r="L27" s="56"/>
      <c r="M27" s="165">
        <f t="shared" si="1"/>
        <v>0</v>
      </c>
      <c r="N27"/>
      <c r="O27"/>
      <c r="R27" s="3">
        <f t="shared" si="2"/>
        <v>1</v>
      </c>
      <c r="S27" s="3">
        <f t="shared" si="3"/>
        <v>0</v>
      </c>
      <c r="T27" s="3">
        <f t="shared" ref="T27" si="37">IF(D27=$M$4,1,0)</f>
        <v>0</v>
      </c>
      <c r="U27" s="3">
        <f t="shared" ref="U27" si="38">IF(D27="TIE",0.5,0)</f>
        <v>0</v>
      </c>
      <c r="V27" s="3">
        <f t="shared" ref="V27" si="39">IF(D27="YT",1,0)</f>
        <v>1</v>
      </c>
      <c r="W27" s="3">
        <f t="shared" ref="W27" si="40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 t="s">
        <v>132</v>
      </c>
      <c r="E28" s="179" t="s">
        <v>312</v>
      </c>
      <c r="F28" s="204" t="s">
        <v>233</v>
      </c>
      <c r="G28" s="205"/>
      <c r="H28" s="205"/>
      <c r="I28" s="205"/>
      <c r="J28" s="55"/>
      <c r="K28" s="126">
        <f t="shared" si="0"/>
        <v>5</v>
      </c>
      <c r="L28" s="56"/>
      <c r="M28" s="127">
        <f t="shared" si="1"/>
        <v>0</v>
      </c>
      <c r="N28"/>
      <c r="O28"/>
      <c r="R28" s="3">
        <f t="shared" si="2"/>
        <v>5</v>
      </c>
      <c r="S28" s="3">
        <f t="shared" si="3"/>
        <v>0</v>
      </c>
      <c r="T28" s="3">
        <f t="shared" ref="T28" si="41">IF(D28=$M$4,5,0)</f>
        <v>0</v>
      </c>
      <c r="U28" s="3">
        <f t="shared" ref="U28" si="42">IF(D28="TIE",4,0)</f>
        <v>0</v>
      </c>
      <c r="V28" s="3">
        <f t="shared" ref="V28" si="43">IF(D28="YT",5,0)</f>
        <v>5</v>
      </c>
      <c r="W28" s="3">
        <f t="shared" ref="W28" si="44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 t="s">
        <v>132</v>
      </c>
      <c r="E29" s="179" t="s">
        <v>313</v>
      </c>
      <c r="F29" s="204" t="s">
        <v>315</v>
      </c>
      <c r="G29" s="205"/>
      <c r="H29" s="205"/>
      <c r="I29" s="205"/>
      <c r="J29" s="55"/>
      <c r="K29" s="86">
        <f t="shared" si="0"/>
        <v>3</v>
      </c>
      <c r="L29" s="56"/>
      <c r="M29" s="87">
        <f t="shared" si="1"/>
        <v>0</v>
      </c>
      <c r="N29"/>
      <c r="O29"/>
      <c r="R29" s="3">
        <f t="shared" si="2"/>
        <v>3</v>
      </c>
      <c r="S29" s="3">
        <f t="shared" si="3"/>
        <v>0</v>
      </c>
      <c r="T29" s="3">
        <f t="shared" ref="T29" si="45">IF(D29=$M$4,3,0)</f>
        <v>0</v>
      </c>
      <c r="U29" s="3">
        <f t="shared" ref="U29" si="46">IF(D29="TIE",2,0)</f>
        <v>0</v>
      </c>
      <c r="V29" s="3">
        <f t="shared" ref="V29" si="47">IF(D29="YT",3,0)</f>
        <v>3</v>
      </c>
      <c r="W29" s="3">
        <f t="shared" ref="W29" si="48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 t="s">
        <v>132</v>
      </c>
      <c r="E30" s="179" t="s">
        <v>314</v>
      </c>
      <c r="F30" s="204" t="s">
        <v>316</v>
      </c>
      <c r="G30" s="205"/>
      <c r="H30" s="205"/>
      <c r="I30" s="205"/>
      <c r="J30" s="55"/>
      <c r="K30" s="86">
        <f t="shared" si="0"/>
        <v>1</v>
      </c>
      <c r="L30" s="56"/>
      <c r="M30" s="87">
        <f t="shared" si="1"/>
        <v>0</v>
      </c>
      <c r="N30"/>
      <c r="O30"/>
      <c r="R30" s="3">
        <f t="shared" si="2"/>
        <v>1</v>
      </c>
      <c r="S30" s="3">
        <f t="shared" si="3"/>
        <v>0</v>
      </c>
      <c r="T30" s="3">
        <f t="shared" ref="T30" si="49">IF(D30=$M$4,1,0)</f>
        <v>0</v>
      </c>
      <c r="U30" s="3">
        <f t="shared" ref="U30" si="50">IF(D30="TIE",0.5,0)</f>
        <v>0</v>
      </c>
      <c r="V30" s="3">
        <f t="shared" ref="V30" si="51">IF(D30="YT",1,0)</f>
        <v>1</v>
      </c>
      <c r="W30" s="3">
        <f t="shared" ref="W30" si="52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56" t="s">
        <v>14</v>
      </c>
      <c r="C31" s="157" t="s">
        <v>127</v>
      </c>
      <c r="D31" s="166" t="s">
        <v>132</v>
      </c>
      <c r="E31" s="202" t="s">
        <v>323</v>
      </c>
      <c r="F31" s="217" t="s">
        <v>324</v>
      </c>
      <c r="G31" s="219"/>
      <c r="H31" s="219"/>
      <c r="I31" s="219"/>
      <c r="J31" s="55"/>
      <c r="K31" s="174">
        <f t="shared" si="0"/>
        <v>5</v>
      </c>
      <c r="L31" s="56"/>
      <c r="M31" s="175">
        <f t="shared" si="1"/>
        <v>0</v>
      </c>
      <c r="N31"/>
      <c r="O31"/>
      <c r="R31" s="3">
        <f t="shared" si="2"/>
        <v>5</v>
      </c>
      <c r="S31" s="3">
        <f t="shared" si="3"/>
        <v>0</v>
      </c>
      <c r="T31" s="3">
        <f t="shared" ref="T31:T32" si="53">IF(D31=$M$4,5,0)</f>
        <v>0</v>
      </c>
      <c r="U31" s="3">
        <f>IF(D31="TIE",2.5,0)</f>
        <v>0</v>
      </c>
      <c r="V31" s="3">
        <f>IF(D31="YT",5,0)</f>
        <v>5</v>
      </c>
      <c r="W31" s="3">
        <f>IF(D31="TIE",2.5,0)</f>
        <v>0</v>
      </c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 t="s">
        <v>132</v>
      </c>
      <c r="E32" s="179" t="s">
        <v>169</v>
      </c>
      <c r="F32" s="204" t="s">
        <v>170</v>
      </c>
      <c r="G32" s="205"/>
      <c r="H32" s="205"/>
      <c r="I32" s="205"/>
      <c r="J32" s="55"/>
      <c r="K32" s="126">
        <f t="shared" si="0"/>
        <v>5</v>
      </c>
      <c r="L32" s="56"/>
      <c r="M32" s="127">
        <f t="shared" si="1"/>
        <v>0</v>
      </c>
      <c r="N32"/>
      <c r="O32"/>
      <c r="R32" s="3">
        <f t="shared" si="2"/>
        <v>5</v>
      </c>
      <c r="S32" s="3">
        <f t="shared" si="3"/>
        <v>0</v>
      </c>
      <c r="T32" s="3">
        <f t="shared" si="53"/>
        <v>0</v>
      </c>
      <c r="U32" s="3">
        <f t="shared" ref="U32" si="54">IF(D32="TIE",4,0)</f>
        <v>0</v>
      </c>
      <c r="V32" s="3">
        <f t="shared" ref="V32" si="55">IF(D32="YT",5,0)</f>
        <v>5</v>
      </c>
      <c r="W32" s="3">
        <f t="shared" ref="W32" si="56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 t="s">
        <v>140</v>
      </c>
      <c r="E33" s="179" t="s">
        <v>171</v>
      </c>
      <c r="F33" s="204" t="s">
        <v>172</v>
      </c>
      <c r="G33" s="205"/>
      <c r="H33" s="205"/>
      <c r="I33" s="205"/>
      <c r="J33" s="55"/>
      <c r="K33" s="86">
        <f t="shared" si="0"/>
        <v>0</v>
      </c>
      <c r="L33" s="56"/>
      <c r="M33" s="87">
        <f t="shared" si="1"/>
        <v>3</v>
      </c>
      <c r="N33"/>
      <c r="O33"/>
      <c r="R33" s="3">
        <f t="shared" si="2"/>
        <v>0</v>
      </c>
      <c r="S33" s="3">
        <f t="shared" si="3"/>
        <v>3</v>
      </c>
      <c r="T33" s="3">
        <f t="shared" ref="T33" si="57">IF(D33=$M$4,3,0)</f>
        <v>3</v>
      </c>
      <c r="U33" s="3">
        <f t="shared" ref="U33" si="58">IF(D33="TIE",2,0)</f>
        <v>0</v>
      </c>
      <c r="V33" s="3">
        <f t="shared" ref="V33" si="59">IF(D33="YT",3,0)</f>
        <v>0</v>
      </c>
      <c r="W33" s="3">
        <f t="shared" ref="W33" si="60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 t="s">
        <v>140</v>
      </c>
      <c r="E34" s="179" t="s">
        <v>173</v>
      </c>
      <c r="F34" s="204" t="s">
        <v>174</v>
      </c>
      <c r="G34" s="205"/>
      <c r="H34" s="205"/>
      <c r="I34" s="205"/>
      <c r="J34" s="55"/>
      <c r="K34" s="117">
        <f t="shared" si="0"/>
        <v>0</v>
      </c>
      <c r="L34" s="56"/>
      <c r="M34" s="118">
        <f t="shared" si="1"/>
        <v>1</v>
      </c>
      <c r="N34"/>
      <c r="O34"/>
      <c r="R34" s="3">
        <f t="shared" si="2"/>
        <v>0</v>
      </c>
      <c r="S34" s="3">
        <f t="shared" si="3"/>
        <v>1</v>
      </c>
      <c r="T34" s="3">
        <f t="shared" ref="T34" si="61">IF(D34=$M$4,1,0)</f>
        <v>1</v>
      </c>
      <c r="U34" s="3">
        <f t="shared" ref="U34" si="62">IF(D34="TIE",0.5,0)</f>
        <v>0</v>
      </c>
      <c r="V34" s="3">
        <f t="shared" ref="V34" si="63">IF(D34="YT",1,0)</f>
        <v>0</v>
      </c>
      <c r="W34" s="3">
        <f t="shared" ref="W34" si="64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56" t="s">
        <v>16</v>
      </c>
      <c r="C35" s="157" t="s">
        <v>127</v>
      </c>
      <c r="D35" s="158" t="s">
        <v>132</v>
      </c>
      <c r="E35" s="203" t="s">
        <v>291</v>
      </c>
      <c r="F35" s="217" t="s">
        <v>243</v>
      </c>
      <c r="G35" s="218"/>
      <c r="H35" s="218"/>
      <c r="I35" s="219"/>
      <c r="J35" s="55"/>
      <c r="K35" s="162">
        <f t="shared" si="0"/>
        <v>5</v>
      </c>
      <c r="L35" s="56"/>
      <c r="M35" s="165">
        <f t="shared" si="1"/>
        <v>0</v>
      </c>
      <c r="N35"/>
      <c r="O35"/>
      <c r="R35" s="3">
        <f t="shared" si="2"/>
        <v>5</v>
      </c>
      <c r="S35" s="3">
        <f t="shared" si="3"/>
        <v>0</v>
      </c>
      <c r="T35" s="3">
        <f t="shared" ref="T35" si="65">IF(D35=$M$4,5,0)</f>
        <v>0</v>
      </c>
      <c r="U35" s="3">
        <f t="shared" ref="U35" si="66">IF(D35="TIE",4,0)</f>
        <v>0</v>
      </c>
      <c r="V35" s="3">
        <f t="shared" ref="V35" si="67">IF(D35="YT",5,0)</f>
        <v>5</v>
      </c>
      <c r="W35" s="3">
        <f t="shared" ref="W35" si="68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56"/>
      <c r="C36" s="157" t="s">
        <v>128</v>
      </c>
      <c r="D36" s="158" t="s">
        <v>132</v>
      </c>
      <c r="E36" s="203" t="s">
        <v>292</v>
      </c>
      <c r="F36" s="217" t="s">
        <v>245</v>
      </c>
      <c r="G36" s="218"/>
      <c r="H36" s="218"/>
      <c r="I36" s="219"/>
      <c r="J36" s="55"/>
      <c r="K36" s="162">
        <f t="shared" si="0"/>
        <v>3</v>
      </c>
      <c r="L36" s="56"/>
      <c r="M36" s="165">
        <f t="shared" si="1"/>
        <v>0</v>
      </c>
      <c r="N36"/>
      <c r="O36"/>
      <c r="R36" s="3">
        <f t="shared" si="2"/>
        <v>3</v>
      </c>
      <c r="S36" s="3">
        <f t="shared" si="3"/>
        <v>0</v>
      </c>
      <c r="T36" s="3">
        <f t="shared" ref="T36" si="69">IF(D36=$M$4,3,0)</f>
        <v>0</v>
      </c>
      <c r="U36" s="3">
        <f t="shared" ref="U36" si="70">IF(D36="TIE",2,0)</f>
        <v>0</v>
      </c>
      <c r="V36" s="3">
        <f t="shared" ref="V36" si="71">IF(D36="YT",3,0)</f>
        <v>3</v>
      </c>
      <c r="W36" s="3">
        <f t="shared" ref="W36" si="72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56"/>
      <c r="C37" s="157" t="s">
        <v>129</v>
      </c>
      <c r="D37" s="158" t="s">
        <v>132</v>
      </c>
      <c r="E37" s="203" t="s">
        <v>293</v>
      </c>
      <c r="F37" s="217" t="s">
        <v>170</v>
      </c>
      <c r="G37" s="218"/>
      <c r="H37" s="218"/>
      <c r="I37" s="219"/>
      <c r="J37" s="55"/>
      <c r="K37" s="162">
        <f t="shared" si="0"/>
        <v>1</v>
      </c>
      <c r="L37" s="56"/>
      <c r="M37" s="165">
        <f t="shared" si="1"/>
        <v>0</v>
      </c>
      <c r="N37"/>
      <c r="O37"/>
      <c r="R37" s="3">
        <f t="shared" si="2"/>
        <v>1</v>
      </c>
      <c r="S37" s="3">
        <f t="shared" si="3"/>
        <v>0</v>
      </c>
      <c r="T37" s="3">
        <f t="shared" ref="T37" si="73">IF(D37=$M$4,1,0)</f>
        <v>0</v>
      </c>
      <c r="U37" s="3">
        <f t="shared" ref="U37" si="74">IF(D37="TIE",0.5,0)</f>
        <v>0</v>
      </c>
      <c r="V37" s="3">
        <f t="shared" ref="V37" si="75">IF(D37="YT",1,0)</f>
        <v>1</v>
      </c>
      <c r="W37" s="3">
        <f t="shared" ref="W37" si="76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 t="s">
        <v>132</v>
      </c>
      <c r="E38" s="179" t="s">
        <v>242</v>
      </c>
      <c r="F38" s="204" t="s">
        <v>243</v>
      </c>
      <c r="G38" s="205"/>
      <c r="H38" s="205"/>
      <c r="I38" s="205"/>
      <c r="J38" s="55"/>
      <c r="K38" s="126">
        <f t="shared" si="0"/>
        <v>5</v>
      </c>
      <c r="L38" s="56"/>
      <c r="M38" s="127">
        <f t="shared" si="1"/>
        <v>0</v>
      </c>
      <c r="N38"/>
      <c r="O38"/>
      <c r="R38" s="3">
        <f t="shared" si="2"/>
        <v>5</v>
      </c>
      <c r="S38" s="3">
        <f t="shared" si="3"/>
        <v>0</v>
      </c>
      <c r="T38" s="3">
        <f t="shared" ref="T38" si="77">IF(D38=$M$4,5,0)</f>
        <v>0</v>
      </c>
      <c r="U38" s="3">
        <f t="shared" ref="U38" si="78">IF(D38="TIE",4,0)</f>
        <v>0</v>
      </c>
      <c r="V38" s="3">
        <f t="shared" ref="V38" si="79">IF(D38="YT",5,0)</f>
        <v>5</v>
      </c>
      <c r="W38" s="3">
        <f t="shared" ref="W38" si="80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 t="s">
        <v>132</v>
      </c>
      <c r="E39" s="179" t="s">
        <v>244</v>
      </c>
      <c r="F39" s="204" t="s">
        <v>245</v>
      </c>
      <c r="G39" s="205"/>
      <c r="H39" s="205"/>
      <c r="I39" s="205"/>
      <c r="J39" s="55"/>
      <c r="K39" s="86">
        <f t="shared" si="0"/>
        <v>3</v>
      </c>
      <c r="L39" s="56"/>
      <c r="M39" s="87">
        <f t="shared" si="1"/>
        <v>0</v>
      </c>
      <c r="N39"/>
      <c r="O39"/>
      <c r="R39" s="3">
        <f t="shared" si="2"/>
        <v>3</v>
      </c>
      <c r="S39" s="3">
        <f t="shared" si="3"/>
        <v>0</v>
      </c>
      <c r="T39" s="3">
        <f t="shared" ref="T39" si="81">IF(D39=$M$4,3,0)</f>
        <v>0</v>
      </c>
      <c r="U39" s="3">
        <f t="shared" ref="U39" si="82">IF(D39="TIE",2,0)</f>
        <v>0</v>
      </c>
      <c r="V39" s="3">
        <f t="shared" ref="V39" si="83">IF(D39="YT",3,0)</f>
        <v>3</v>
      </c>
      <c r="W39" s="3">
        <f t="shared" ref="W39" si="84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 t="s">
        <v>140</v>
      </c>
      <c r="E40" s="179" t="s">
        <v>246</v>
      </c>
      <c r="F40" s="204" t="s">
        <v>247</v>
      </c>
      <c r="G40" s="205"/>
      <c r="H40" s="205"/>
      <c r="I40" s="205"/>
      <c r="J40" s="55"/>
      <c r="K40" s="117">
        <f t="shared" si="0"/>
        <v>0</v>
      </c>
      <c r="L40" s="56"/>
      <c r="M40" s="87">
        <f t="shared" si="1"/>
        <v>1</v>
      </c>
      <c r="N40"/>
      <c r="O40"/>
      <c r="R40" s="3">
        <f t="shared" si="2"/>
        <v>0</v>
      </c>
      <c r="S40" s="3">
        <f t="shared" si="3"/>
        <v>1</v>
      </c>
      <c r="T40" s="3">
        <f t="shared" ref="T40" si="85">IF(D40=$M$4,1,0)</f>
        <v>1</v>
      </c>
      <c r="U40" s="3">
        <f t="shared" ref="U40" si="86">IF(D40="TIE",0.5,0)</f>
        <v>0</v>
      </c>
      <c r="V40" s="3">
        <f t="shared" ref="V40" si="87">IF(D40="YT",1,0)</f>
        <v>0</v>
      </c>
      <c r="W40" s="3">
        <f t="shared" ref="W40" si="88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56" t="s">
        <v>18</v>
      </c>
      <c r="C41" s="157" t="s">
        <v>127</v>
      </c>
      <c r="D41" s="158" t="s">
        <v>132</v>
      </c>
      <c r="E41" s="203" t="s">
        <v>205</v>
      </c>
      <c r="F41" s="217" t="s">
        <v>194</v>
      </c>
      <c r="G41" s="218"/>
      <c r="H41" s="218"/>
      <c r="I41" s="219"/>
      <c r="J41" s="55"/>
      <c r="K41" s="162">
        <f t="shared" si="0"/>
        <v>5</v>
      </c>
      <c r="L41" s="56"/>
      <c r="M41" s="164">
        <f t="shared" si="1"/>
        <v>0</v>
      </c>
      <c r="N41"/>
      <c r="O41"/>
      <c r="R41" s="3">
        <f t="shared" si="2"/>
        <v>5</v>
      </c>
      <c r="S41" s="3">
        <f t="shared" si="3"/>
        <v>0</v>
      </c>
      <c r="T41" s="3">
        <f t="shared" ref="T41" si="89">IF(D41=$M$4,5,0)</f>
        <v>0</v>
      </c>
      <c r="U41" s="3">
        <f t="shared" ref="U41" si="90">IF(D41="TIE",4,0)</f>
        <v>0</v>
      </c>
      <c r="V41" s="3">
        <f t="shared" ref="V41" si="91">IF(D41="YT",5,0)</f>
        <v>5</v>
      </c>
      <c r="W41" s="3">
        <f t="shared" ref="W41" si="92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56"/>
      <c r="C42" s="157" t="s">
        <v>128</v>
      </c>
      <c r="D42" s="158" t="s">
        <v>140</v>
      </c>
      <c r="E42" s="203" t="s">
        <v>206</v>
      </c>
      <c r="F42" s="217" t="s">
        <v>207</v>
      </c>
      <c r="G42" s="218"/>
      <c r="H42" s="218"/>
      <c r="I42" s="219"/>
      <c r="J42" s="55"/>
      <c r="K42" s="162">
        <f t="shared" si="0"/>
        <v>0</v>
      </c>
      <c r="L42" s="56"/>
      <c r="M42" s="165">
        <f t="shared" si="1"/>
        <v>3</v>
      </c>
      <c r="N42"/>
      <c r="O42"/>
      <c r="R42" s="3">
        <f t="shared" si="2"/>
        <v>0</v>
      </c>
      <c r="S42" s="3">
        <f t="shared" si="3"/>
        <v>3</v>
      </c>
      <c r="T42" s="3">
        <f t="shared" ref="T42" si="93">IF(D42=$M$4,3,0)</f>
        <v>3</v>
      </c>
      <c r="U42" s="3">
        <f t="shared" ref="U42" si="94">IF(D42="TIE",2,0)</f>
        <v>0</v>
      </c>
      <c r="V42" s="3">
        <f t="shared" ref="V42" si="95">IF(D42="YT",3,0)</f>
        <v>0</v>
      </c>
      <c r="W42" s="3">
        <f t="shared" ref="W42" si="96">IF(D42="TIE",2,0)</f>
        <v>0</v>
      </c>
    </row>
    <row r="43" spans="2:40" s="1" customFormat="1" ht="15" x14ac:dyDescent="0.2">
      <c r="B43" s="156"/>
      <c r="C43" s="157" t="s">
        <v>129</v>
      </c>
      <c r="D43" s="158" t="s">
        <v>132</v>
      </c>
      <c r="E43" s="203" t="s">
        <v>208</v>
      </c>
      <c r="F43" s="217" t="s">
        <v>209</v>
      </c>
      <c r="G43" s="218"/>
      <c r="H43" s="218"/>
      <c r="I43" s="219"/>
      <c r="J43" s="55"/>
      <c r="K43" s="162">
        <f t="shared" si="0"/>
        <v>1</v>
      </c>
      <c r="L43" s="56"/>
      <c r="M43" s="165">
        <f t="shared" si="1"/>
        <v>0</v>
      </c>
      <c r="N43"/>
      <c r="O43"/>
      <c r="R43" s="3">
        <f t="shared" si="2"/>
        <v>1</v>
      </c>
      <c r="S43" s="3">
        <f t="shared" si="3"/>
        <v>0</v>
      </c>
      <c r="T43" s="3">
        <f t="shared" ref="T43" si="97">IF(D43=$M$4,1,0)</f>
        <v>0</v>
      </c>
      <c r="U43" s="3">
        <f t="shared" ref="U43" si="98">IF(D43="TIE",0.5,0)</f>
        <v>0</v>
      </c>
      <c r="V43" s="3">
        <f t="shared" ref="V43" si="99">IF(D43="YT",1,0)</f>
        <v>1</v>
      </c>
      <c r="W43" s="3">
        <f t="shared" ref="W43" si="100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 t="s">
        <v>132</v>
      </c>
      <c r="E44" s="179" t="s">
        <v>270</v>
      </c>
      <c r="F44" s="204" t="s">
        <v>271</v>
      </c>
      <c r="G44" s="205"/>
      <c r="H44" s="205"/>
      <c r="I44" s="205"/>
      <c r="J44" s="55"/>
      <c r="K44" s="126">
        <f t="shared" si="0"/>
        <v>5</v>
      </c>
      <c r="L44" s="56"/>
      <c r="M44" s="127">
        <f t="shared" si="1"/>
        <v>0</v>
      </c>
      <c r="N44"/>
      <c r="O44"/>
      <c r="R44" s="3">
        <f t="shared" si="2"/>
        <v>5</v>
      </c>
      <c r="S44" s="3">
        <f t="shared" si="3"/>
        <v>0</v>
      </c>
      <c r="T44" s="3">
        <f t="shared" ref="T44" si="101">IF(D44=$M$4,5,0)</f>
        <v>0</v>
      </c>
      <c r="U44" s="3">
        <f t="shared" ref="U44" si="102">IF(D44="TIE",4,0)</f>
        <v>0</v>
      </c>
      <c r="V44" s="3">
        <f t="shared" ref="V44" si="103">IF(D44="YT",5,0)</f>
        <v>5</v>
      </c>
      <c r="W44" s="3">
        <f t="shared" ref="W44" si="104">IF(D44="TIE",4,0)</f>
        <v>0</v>
      </c>
    </row>
    <row r="45" spans="2:40" s="1" customFormat="1" ht="15" x14ac:dyDescent="0.2">
      <c r="B45" s="98"/>
      <c r="C45" s="99" t="s">
        <v>128</v>
      </c>
      <c r="D45" s="108" t="s">
        <v>132</v>
      </c>
      <c r="E45" s="179" t="s">
        <v>272</v>
      </c>
      <c r="F45" s="204" t="s">
        <v>194</v>
      </c>
      <c r="G45" s="205"/>
      <c r="H45" s="205"/>
      <c r="I45" s="205"/>
      <c r="J45" s="55"/>
      <c r="K45" s="86">
        <f t="shared" si="0"/>
        <v>3</v>
      </c>
      <c r="L45" s="56"/>
      <c r="M45" s="87">
        <f t="shared" si="1"/>
        <v>0</v>
      </c>
      <c r="N45"/>
      <c r="O45"/>
      <c r="R45" s="3">
        <f t="shared" si="2"/>
        <v>3</v>
      </c>
      <c r="S45" s="3">
        <f t="shared" si="3"/>
        <v>0</v>
      </c>
      <c r="T45" s="3">
        <f t="shared" ref="T45" si="105">IF(D45=$M$4,3,0)</f>
        <v>0</v>
      </c>
      <c r="U45" s="3">
        <f t="shared" ref="U45" si="106">IF(D45="TIE",2,0)</f>
        <v>0</v>
      </c>
      <c r="V45" s="3">
        <f t="shared" ref="V45" si="107">IF(D45="YT",3,0)</f>
        <v>3</v>
      </c>
      <c r="W45" s="3">
        <f t="shared" ref="W45" si="108">IF(D45="TIE",2,0)</f>
        <v>0</v>
      </c>
    </row>
    <row r="46" spans="2:40" s="1" customFormat="1" ht="15" x14ac:dyDescent="0.2">
      <c r="B46" s="98"/>
      <c r="C46" s="99" t="s">
        <v>129</v>
      </c>
      <c r="D46" s="104" t="s">
        <v>140</v>
      </c>
      <c r="E46" s="179" t="s">
        <v>274</v>
      </c>
      <c r="F46" s="204" t="s">
        <v>273</v>
      </c>
      <c r="G46" s="205"/>
      <c r="H46" s="205"/>
      <c r="I46" s="205"/>
      <c r="J46" s="55"/>
      <c r="K46" s="86">
        <f t="shared" si="0"/>
        <v>0</v>
      </c>
      <c r="L46" s="56"/>
      <c r="M46" s="87">
        <f t="shared" si="1"/>
        <v>1</v>
      </c>
      <c r="N46"/>
      <c r="O46"/>
      <c r="R46" s="3">
        <f t="shared" si="2"/>
        <v>0</v>
      </c>
      <c r="S46" s="3">
        <f t="shared" si="3"/>
        <v>1</v>
      </c>
      <c r="T46" s="3">
        <f t="shared" ref="T46" si="109">IF(D46=$M$4,1,0)</f>
        <v>1</v>
      </c>
      <c r="U46" s="3">
        <f t="shared" ref="U46" si="110">IF(D46="TIE",0.5,0)</f>
        <v>0</v>
      </c>
      <c r="V46" s="3">
        <f t="shared" ref="V46" si="111">IF(D46="YT",1,0)</f>
        <v>0</v>
      </c>
      <c r="W46" s="3">
        <f t="shared" ref="W46" si="112">IF(D46="TIE",0.5,0)</f>
        <v>0</v>
      </c>
    </row>
    <row r="47" spans="2:40" s="1" customFormat="1" ht="15" x14ac:dyDescent="0.2">
      <c r="B47" s="156" t="s">
        <v>20</v>
      </c>
      <c r="C47" s="157" t="s">
        <v>127</v>
      </c>
      <c r="D47" s="158" t="s">
        <v>140</v>
      </c>
      <c r="E47" s="203" t="s">
        <v>275</v>
      </c>
      <c r="F47" s="217" t="s">
        <v>207</v>
      </c>
      <c r="G47" s="218"/>
      <c r="H47" s="218"/>
      <c r="I47" s="219"/>
      <c r="J47" s="55"/>
      <c r="K47" s="161">
        <f t="shared" si="0"/>
        <v>0</v>
      </c>
      <c r="L47" s="56"/>
      <c r="M47" s="164">
        <f t="shared" si="1"/>
        <v>5</v>
      </c>
      <c r="N47"/>
      <c r="O47"/>
      <c r="R47" s="3">
        <f t="shared" si="2"/>
        <v>0</v>
      </c>
      <c r="S47" s="3">
        <f t="shared" si="3"/>
        <v>5</v>
      </c>
      <c r="T47" s="3">
        <f t="shared" ref="T47" si="113">IF(D47=$M$4,5,0)</f>
        <v>5</v>
      </c>
      <c r="U47" s="3">
        <f t="shared" ref="U47" si="114">IF(D47="TIE",4,0)</f>
        <v>0</v>
      </c>
      <c r="V47" s="3">
        <f t="shared" ref="V47" si="115">IF(D47="YT",5,0)</f>
        <v>0</v>
      </c>
      <c r="W47" s="3">
        <f t="shared" ref="W47" si="116">IF(D47="TIE",4,0)</f>
        <v>0</v>
      </c>
    </row>
    <row r="48" spans="2:40" s="1" customFormat="1" ht="15" x14ac:dyDescent="0.2">
      <c r="B48" s="156"/>
      <c r="C48" s="157" t="s">
        <v>128</v>
      </c>
      <c r="D48" s="158" t="s">
        <v>132</v>
      </c>
      <c r="E48" s="203" t="s">
        <v>276</v>
      </c>
      <c r="F48" s="217" t="s">
        <v>277</v>
      </c>
      <c r="G48" s="218"/>
      <c r="H48" s="218"/>
      <c r="I48" s="219"/>
      <c r="J48" s="55"/>
      <c r="K48" s="162">
        <f t="shared" si="0"/>
        <v>3</v>
      </c>
      <c r="L48" s="56"/>
      <c r="M48" s="165">
        <f t="shared" si="1"/>
        <v>0</v>
      </c>
      <c r="N48"/>
      <c r="O48"/>
      <c r="R48" s="3">
        <f t="shared" si="2"/>
        <v>3</v>
      </c>
      <c r="S48" s="3">
        <f t="shared" si="3"/>
        <v>0</v>
      </c>
      <c r="T48" s="3">
        <f t="shared" ref="T48" si="117">IF(D48=$M$4,3,0)</f>
        <v>0</v>
      </c>
      <c r="U48" s="3">
        <f t="shared" ref="U48" si="118">IF(D48="TIE",2,0)</f>
        <v>0</v>
      </c>
      <c r="V48" s="3">
        <f t="shared" ref="V48" si="119">IF(D48="YT",3,0)</f>
        <v>3</v>
      </c>
      <c r="W48" s="3">
        <f t="shared" ref="W48" si="120">IF(D48="TIE",2,0)</f>
        <v>0</v>
      </c>
    </row>
    <row r="49" spans="2:23" s="1" customFormat="1" ht="15" x14ac:dyDescent="0.2">
      <c r="B49" s="156"/>
      <c r="C49" s="157" t="s">
        <v>129</v>
      </c>
      <c r="D49" s="158"/>
      <c r="E49" s="203"/>
      <c r="F49" s="217"/>
      <c r="G49" s="218"/>
      <c r="H49" s="218"/>
      <c r="I49" s="219"/>
      <c r="J49" s="55"/>
      <c r="K49" s="163">
        <f t="shared" si="0"/>
        <v>0</v>
      </c>
      <c r="L49" s="56"/>
      <c r="M49" s="165">
        <f t="shared" si="1"/>
        <v>0</v>
      </c>
      <c r="N49"/>
      <c r="O49"/>
      <c r="R49" s="3">
        <f t="shared" si="2"/>
        <v>0</v>
      </c>
      <c r="S49" s="3">
        <f t="shared" si="3"/>
        <v>0</v>
      </c>
      <c r="T49" s="3">
        <f t="shared" ref="T49" si="121">IF(D49=$M$4,1,0)</f>
        <v>0</v>
      </c>
      <c r="U49" s="3">
        <f t="shared" ref="U49" si="122">IF(D49="TIE",0.5,0)</f>
        <v>0</v>
      </c>
      <c r="V49" s="3">
        <f t="shared" ref="V49" si="123">IF(D49="YT",1,0)</f>
        <v>0</v>
      </c>
      <c r="W49" s="3">
        <f t="shared" ref="W49" si="124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 t="s">
        <v>133</v>
      </c>
      <c r="E50" s="179" t="s">
        <v>181</v>
      </c>
      <c r="F50" s="204" t="s">
        <v>186</v>
      </c>
      <c r="G50" s="205"/>
      <c r="H50" s="205"/>
      <c r="I50" s="205"/>
      <c r="J50" s="55"/>
      <c r="K50" s="86">
        <f t="shared" si="0"/>
        <v>4</v>
      </c>
      <c r="L50" s="56"/>
      <c r="M50" s="127">
        <f t="shared" si="1"/>
        <v>4</v>
      </c>
      <c r="N50"/>
      <c r="O50"/>
      <c r="R50" s="3">
        <f t="shared" si="2"/>
        <v>4</v>
      </c>
      <c r="S50" s="3">
        <f t="shared" si="3"/>
        <v>4</v>
      </c>
      <c r="T50" s="3">
        <f t="shared" ref="T50" si="125">IF(D50=$M$4,5,0)</f>
        <v>0</v>
      </c>
      <c r="U50" s="3">
        <f t="shared" ref="U50" si="126">IF(D50="TIE",4,0)</f>
        <v>4</v>
      </c>
      <c r="V50" s="3">
        <f t="shared" ref="V50" si="127">IF(D50="YT",5,0)</f>
        <v>0</v>
      </c>
      <c r="W50" s="3">
        <f t="shared" ref="W50" si="128">IF(D50="TIE",4,0)</f>
        <v>4</v>
      </c>
    </row>
    <row r="51" spans="2:23" s="1" customFormat="1" ht="15" x14ac:dyDescent="0.2">
      <c r="B51" s="98"/>
      <c r="C51" s="99" t="s">
        <v>128</v>
      </c>
      <c r="D51" s="108" t="s">
        <v>133</v>
      </c>
      <c r="E51" s="179"/>
      <c r="F51" s="204"/>
      <c r="G51" s="205"/>
      <c r="H51" s="205"/>
      <c r="I51" s="205"/>
      <c r="J51" s="55"/>
      <c r="K51" s="86">
        <v>0</v>
      </c>
      <c r="L51" s="56"/>
      <c r="M51" s="87">
        <v>0</v>
      </c>
      <c r="N51"/>
      <c r="O51"/>
      <c r="R51" s="3">
        <f t="shared" si="2"/>
        <v>2</v>
      </c>
      <c r="S51" s="3">
        <f t="shared" si="3"/>
        <v>2</v>
      </c>
      <c r="T51" s="3">
        <f t="shared" ref="T51" si="129">IF(D51=$M$4,3,0)</f>
        <v>0</v>
      </c>
      <c r="U51" s="3">
        <f t="shared" ref="U51" si="130">IF(D51="TIE",2,0)</f>
        <v>2</v>
      </c>
      <c r="V51" s="3">
        <f t="shared" ref="V51" si="131">IF(D51="YT",3,0)</f>
        <v>0</v>
      </c>
      <c r="W51" s="3">
        <f t="shared" ref="W51" si="132">IF(D51="TIE",2,0)</f>
        <v>2</v>
      </c>
    </row>
    <row r="52" spans="2:23" s="1" customFormat="1" ht="15.75" thickBot="1" x14ac:dyDescent="0.25">
      <c r="B52" s="132"/>
      <c r="C52" s="99" t="s">
        <v>129</v>
      </c>
      <c r="D52" s="104"/>
      <c r="E52" s="179"/>
      <c r="F52" s="204"/>
      <c r="G52" s="205"/>
      <c r="H52" s="205"/>
      <c r="I52" s="205"/>
      <c r="J52" s="55"/>
      <c r="K52" s="86">
        <f t="shared" si="0"/>
        <v>0</v>
      </c>
      <c r="L52" s="56"/>
      <c r="M52" s="87">
        <f t="shared" si="1"/>
        <v>0</v>
      </c>
      <c r="N52"/>
      <c r="O52"/>
      <c r="R52" s="3">
        <f t="shared" si="2"/>
        <v>0</v>
      </c>
      <c r="S52" s="3">
        <f t="shared" si="3"/>
        <v>0</v>
      </c>
      <c r="T52" s="3">
        <f t="shared" ref="T52" si="133">IF(D52=$M$4,1,0)</f>
        <v>0</v>
      </c>
      <c r="U52" s="3">
        <f t="shared" ref="U52" si="134">IF(D52="TIE",0.5,0)</f>
        <v>0</v>
      </c>
      <c r="V52" s="3">
        <f t="shared" ref="V52" si="135">IF(D52="YT",1,0)</f>
        <v>0</v>
      </c>
      <c r="W52" s="3">
        <f t="shared" ref="W52" si="136">IF(D52="TIE",0.5,0)</f>
        <v>0</v>
      </c>
    </row>
    <row r="53" spans="2:23" s="2" customFormat="1" ht="12.75" customHeight="1" thickTop="1" thickBot="1" x14ac:dyDescent="0.25">
      <c r="B53" s="153"/>
      <c r="C53" s="154"/>
      <c r="D53" s="154"/>
      <c r="E53" s="154"/>
      <c r="F53" s="154"/>
      <c r="G53" s="154"/>
      <c r="H53" s="154"/>
      <c r="I53" s="155" t="s">
        <v>134</v>
      </c>
      <c r="J53" s="135"/>
      <c r="K53" s="136">
        <f>SUM(K5:K52)</f>
        <v>118</v>
      </c>
      <c r="L53" s="137"/>
      <c r="M53" s="138">
        <f>SUM(M5:M52)</f>
        <v>30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7.9" customHeight="1" thickTop="1" x14ac:dyDescent="0.25">
      <c r="B54" s="20"/>
      <c r="C54" s="20"/>
      <c r="D54" s="20"/>
      <c r="E54" s="20"/>
      <c r="F54" s="20"/>
      <c r="G54" s="20"/>
      <c r="H54" s="20"/>
      <c r="I54" s="20"/>
      <c r="J54" s="18"/>
      <c r="K54" s="21"/>
      <c r="L54" s="19"/>
      <c r="M54" s="21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">
      <c r="B55" s="189" t="s">
        <v>27</v>
      </c>
      <c r="C55" s="189"/>
      <c r="D55" s="190"/>
      <c r="E55" s="191"/>
      <c r="F55" s="189" t="s">
        <v>30</v>
      </c>
      <c r="G55" s="192"/>
      <c r="H55" s="193"/>
      <c r="I55" s="189" t="s">
        <v>166</v>
      </c>
      <c r="J55" s="191"/>
      <c r="K55" s="191"/>
      <c r="L55" s="194"/>
      <c r="M55" s="195">
        <f>M1</f>
        <v>46133</v>
      </c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2.75" customHeight="1" x14ac:dyDescent="0.25">
      <c r="B56" s="22"/>
      <c r="C56" s="22"/>
      <c r="D56" s="22"/>
      <c r="E56" s="184"/>
      <c r="F56" s="22"/>
      <c r="G56" s="23"/>
      <c r="H56" s="18"/>
      <c r="I56" s="21"/>
      <c r="J56" s="24"/>
      <c r="K56" s="21"/>
      <c r="L56" s="13"/>
      <c r="M56" s="13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B57" s="22"/>
      <c r="C57" s="22"/>
      <c r="D57" s="22"/>
      <c r="E57" s="184"/>
      <c r="F57" s="22"/>
      <c r="G57" s="23"/>
      <c r="H57" s="18"/>
      <c r="I57" s="21"/>
      <c r="J57" s="24"/>
      <c r="K57" s="21"/>
      <c r="L57" s="13"/>
      <c r="M57" s="13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C62"/>
      <c r="D62"/>
      <c r="E62"/>
      <c r="F62"/>
      <c r="G62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43"/>
      <c r="C64" s="143"/>
      <c r="D64" s="143"/>
      <c r="E64" s="143"/>
      <c r="F64" s="143"/>
      <c r="G64" s="143"/>
      <c r="H64" s="144"/>
      <c r="I64" s="144"/>
      <c r="J64" s="143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/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  <row r="80" spans="2:13" ht="15" customHeight="1" x14ac:dyDescent="0.2">
      <c r="B80" s="145"/>
      <c r="C80" s="145"/>
      <c r="D80" s="145"/>
      <c r="E80" s="145"/>
      <c r="F80" s="145"/>
      <c r="G80" s="145"/>
      <c r="H80" s="146"/>
      <c r="I80" s="146"/>
      <c r="J80" s="148"/>
      <c r="K80" s="149"/>
      <c r="L80" s="150"/>
      <c r="M80" s="149"/>
    </row>
    <row r="81" spans="2:23" ht="15" customHeight="1" x14ac:dyDescent="0.2">
      <c r="B81" s="145"/>
      <c r="C81" s="145"/>
      <c r="D81" s="145"/>
      <c r="E81" s="145"/>
      <c r="F81" s="145"/>
      <c r="G81" s="145"/>
      <c r="H81" s="146"/>
      <c r="I81" s="146"/>
      <c r="J81" s="148"/>
      <c r="K81" s="149"/>
      <c r="L81" s="150"/>
      <c r="M81" s="149"/>
    </row>
    <row r="82" spans="2:23" ht="15" customHeight="1" x14ac:dyDescent="0.2">
      <c r="B82" s="145"/>
      <c r="C82" s="145"/>
      <c r="D82" s="145"/>
      <c r="E82" s="145"/>
      <c r="F82" s="145"/>
      <c r="G82" s="145"/>
      <c r="H82" s="146"/>
      <c r="I82" s="146"/>
      <c r="J82" s="148"/>
      <c r="K82" s="149"/>
      <c r="L82" s="150"/>
      <c r="M82" s="149"/>
    </row>
    <row r="83" spans="2:23" s="2" customFormat="1" ht="12.75" customHeight="1" x14ac:dyDescent="0.25">
      <c r="B83" s="20"/>
      <c r="C83" s="20"/>
      <c r="D83" s="20"/>
      <c r="E83" s="20"/>
      <c r="F83" s="20"/>
      <c r="G83" s="20"/>
      <c r="H83" s="20"/>
      <c r="I83" s="20"/>
      <c r="J83" s="18"/>
      <c r="K83" s="21"/>
      <c r="L83" s="19"/>
      <c r="M83" s="21"/>
      <c r="N83"/>
      <c r="O83"/>
      <c r="P83" s="15"/>
      <c r="Q83" s="13"/>
      <c r="R83" s="76"/>
      <c r="S83" s="76"/>
      <c r="T83" s="76"/>
      <c r="U83" s="76"/>
      <c r="V83" s="76"/>
      <c r="W83" s="76"/>
    </row>
    <row r="84" spans="2:23" ht="12.75" customHeight="1" x14ac:dyDescent="0.2">
      <c r="B84" s="72"/>
      <c r="C84" s="72"/>
      <c r="D84" s="72"/>
      <c r="E84" s="72"/>
      <c r="F84" s="72"/>
      <c r="G84" s="72"/>
      <c r="H84" s="72"/>
      <c r="I84" s="72"/>
      <c r="J84" s="72"/>
      <c r="K84" s="151"/>
      <c r="L84" s="72"/>
      <c r="M84" s="151"/>
    </row>
    <row r="85" spans="2:23" ht="12.75" customHeight="1" x14ac:dyDescent="0.25">
      <c r="B85" s="22"/>
      <c r="C85" s="22"/>
      <c r="D85" s="22"/>
      <c r="E85" s="22"/>
      <c r="F85" s="22"/>
      <c r="G85" s="22"/>
      <c r="H85" s="142"/>
      <c r="I85" s="23"/>
      <c r="J85" s="18"/>
      <c r="K85" s="21"/>
      <c r="L85" s="24"/>
      <c r="M85" s="21"/>
    </row>
    <row r="86" spans="2:23" ht="12.75" customHeight="1" x14ac:dyDescent="0.25">
      <c r="B86" s="22"/>
      <c r="C86" s="22"/>
      <c r="D86" s="22"/>
      <c r="E86" s="22"/>
      <c r="F86" s="22"/>
      <c r="G86" s="22"/>
      <c r="H86" s="142"/>
      <c r="I86" s="23"/>
      <c r="J86" s="18"/>
      <c r="K86" s="21"/>
      <c r="L86" s="24"/>
      <c r="M86" s="21"/>
    </row>
    <row r="87" spans="2:23" ht="12.75" customHeight="1" x14ac:dyDescent="0.25">
      <c r="B87" s="22"/>
      <c r="C87" s="22"/>
      <c r="D87" s="22"/>
      <c r="E87" s="22"/>
      <c r="F87" s="22"/>
      <c r="G87" s="22"/>
      <c r="H87" s="142"/>
      <c r="I87" s="23"/>
      <c r="J87" s="18"/>
      <c r="K87" s="21"/>
      <c r="L87" s="24"/>
      <c r="M87" s="21"/>
    </row>
    <row r="88" spans="2:23" x14ac:dyDescent="0.2">
      <c r="B88" s="72"/>
      <c r="C88" s="72"/>
      <c r="D88" s="72"/>
      <c r="E88" s="72"/>
      <c r="F88" s="72"/>
      <c r="G88" s="72"/>
      <c r="H88" s="72"/>
      <c r="I88" s="72"/>
      <c r="J88" s="72"/>
      <c r="K88" s="151"/>
      <c r="L88" s="72"/>
      <c r="M88" s="151"/>
    </row>
  </sheetData>
  <sheetProtection sheet="1" objects="1" scenarios="1" selectLockedCells="1"/>
  <mergeCells count="51">
    <mergeCell ref="B63:M63"/>
    <mergeCell ref="F45:I45"/>
    <mergeCell ref="F46:I46"/>
    <mergeCell ref="F50:I50"/>
    <mergeCell ref="F51:I51"/>
    <mergeCell ref="F52:I52"/>
    <mergeCell ref="F47:I47"/>
    <mergeCell ref="F48:I48"/>
    <mergeCell ref="F49:I49"/>
    <mergeCell ref="F39:I39"/>
    <mergeCell ref="F40:I40"/>
    <mergeCell ref="F44:I44"/>
    <mergeCell ref="F35:I35"/>
    <mergeCell ref="F36:I36"/>
    <mergeCell ref="F37:I37"/>
    <mergeCell ref="F41:I41"/>
    <mergeCell ref="F42:I42"/>
    <mergeCell ref="F43:I43"/>
    <mergeCell ref="F30:I30"/>
    <mergeCell ref="F32:I32"/>
    <mergeCell ref="F33:I33"/>
    <mergeCell ref="F34:I34"/>
    <mergeCell ref="F38:I38"/>
    <mergeCell ref="F31:I31"/>
    <mergeCell ref="D3:H3"/>
    <mergeCell ref="F12:I12"/>
    <mergeCell ref="F13:I13"/>
    <mergeCell ref="F14:I14"/>
    <mergeCell ref="F16:I16"/>
    <mergeCell ref="F9:I9"/>
    <mergeCell ref="F10:I10"/>
    <mergeCell ref="F11:I11"/>
    <mergeCell ref="F4:I4"/>
    <mergeCell ref="F5:I5"/>
    <mergeCell ref="F6:I6"/>
    <mergeCell ref="F7:I7"/>
    <mergeCell ref="F8:I8"/>
    <mergeCell ref="F15:I15"/>
    <mergeCell ref="F28:I28"/>
    <mergeCell ref="F29:I29"/>
    <mergeCell ref="F17:I17"/>
    <mergeCell ref="F18:I18"/>
    <mergeCell ref="F19:I19"/>
    <mergeCell ref="F22:I22"/>
    <mergeCell ref="F23:I23"/>
    <mergeCell ref="F20:I20"/>
    <mergeCell ref="F21:I21"/>
    <mergeCell ref="F25:I25"/>
    <mergeCell ref="F26:I26"/>
    <mergeCell ref="F27:I27"/>
    <mergeCell ref="F24:I24"/>
  </mergeCells>
  <conditionalFormatting sqref="D7:D8">
    <cfRule type="expression" dxfId="47" priority="29" stopIfTrue="1">
      <formula>D6="TIE"</formula>
    </cfRule>
  </conditionalFormatting>
  <conditionalFormatting sqref="D10:D11">
    <cfRule type="expression" dxfId="46" priority="27" stopIfTrue="1">
      <formula>D9="TIE"</formula>
    </cfRule>
  </conditionalFormatting>
  <conditionalFormatting sqref="D13:D14">
    <cfRule type="expression" dxfId="45" priority="19" stopIfTrue="1">
      <formula>D12="TIE"</formula>
    </cfRule>
  </conditionalFormatting>
  <conditionalFormatting sqref="D17:D18">
    <cfRule type="expression" dxfId="44" priority="25" stopIfTrue="1">
      <formula>D16="TIE"</formula>
    </cfRule>
  </conditionalFormatting>
  <conditionalFormatting sqref="D20:D21">
    <cfRule type="expression" dxfId="43" priority="23" stopIfTrue="1">
      <formula>D19="TIE"</formula>
    </cfRule>
  </conditionalFormatting>
  <conditionalFormatting sqref="D23:D24">
    <cfRule type="expression" dxfId="42" priority="17" stopIfTrue="1">
      <formula>D22="TIE"</formula>
    </cfRule>
  </conditionalFormatting>
  <conditionalFormatting sqref="D26:D27">
    <cfRule type="expression" dxfId="41" priority="1" stopIfTrue="1">
      <formula>D25="TIE"</formula>
    </cfRule>
  </conditionalFormatting>
  <conditionalFormatting sqref="D29:D30">
    <cfRule type="expression" dxfId="40" priority="15" stopIfTrue="1">
      <formula>D28="TIE"</formula>
    </cfRule>
  </conditionalFormatting>
  <conditionalFormatting sqref="D33:D34">
    <cfRule type="expression" dxfId="39" priority="13" stopIfTrue="1">
      <formula>D32="TIE"</formula>
    </cfRule>
  </conditionalFormatting>
  <conditionalFormatting sqref="D36:D37">
    <cfRule type="expression" dxfId="38" priority="3" stopIfTrue="1">
      <formula>D35="TIE"</formula>
    </cfRule>
  </conditionalFormatting>
  <conditionalFormatting sqref="D39:D40">
    <cfRule type="expression" dxfId="37" priority="11" stopIfTrue="1">
      <formula>D38="TIE"</formula>
    </cfRule>
  </conditionalFormatting>
  <conditionalFormatting sqref="D42:D43">
    <cfRule type="expression" dxfId="36" priority="5" stopIfTrue="1">
      <formula>D41="TIE"</formula>
    </cfRule>
  </conditionalFormatting>
  <conditionalFormatting sqref="D45:D46">
    <cfRule type="expression" dxfId="35" priority="9" stopIfTrue="1">
      <formula>D44="TIE"</formula>
    </cfRule>
  </conditionalFormatting>
  <conditionalFormatting sqref="D48:D49">
    <cfRule type="expression" dxfId="34" priority="21" stopIfTrue="1">
      <formula>D47="TIE"</formula>
    </cfRule>
  </conditionalFormatting>
  <conditionalFormatting sqref="D51:D52">
    <cfRule type="expression" dxfId="33" priority="7" stopIfTrue="1">
      <formula>D50="TIE"</formula>
    </cfRule>
  </conditionalFormatting>
  <conditionalFormatting sqref="H85:H87">
    <cfRule type="cellIs" dxfId="32" priority="31" stopIfTrue="1" operator="equal">
      <formula>0</formula>
    </cfRule>
  </conditionalFormatting>
  <dataValidations count="4">
    <dataValidation allowBlank="1" showInputMessage="1" showErrorMessage="1" prompt="Enter School Name to left of @ York Tech above" sqref="M4"/>
    <dataValidation allowBlank="1" showInputMessage="1" showErrorMessage="1" prompt="Enter school ABV in FINAL SCORE also" sqref="D3:H3"/>
    <dataValidation type="list" allowBlank="1" showInputMessage="1" showErrorMessage="1" sqref="D5:D52">
      <formula1>$Q$4:$Q$7</formula1>
    </dataValidation>
    <dataValidation type="list" allowBlank="1" showInputMessage="1" showErrorMessage="1" sqref="N4:O4">
      <formula1>$Q$11:$Q$15</formula1>
    </dataValidation>
  </dataValidations>
  <printOptions horizontalCentered="1" verticalCentered="1"/>
  <pageMargins left="0.25" right="0.25" top="0" bottom="0" header="0.2" footer="0"/>
  <pageSetup scale="97"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Normal="100" workbookViewId="0">
      <selection activeCell="B9" sqref="B9"/>
    </sheetView>
  </sheetViews>
  <sheetFormatPr defaultRowHeight="12.75" x14ac:dyDescent="0.2"/>
  <cols>
    <col min="1" max="1" width="20.28515625" customWidth="1"/>
    <col min="2" max="4" width="22.7109375" customWidth="1"/>
    <col min="5" max="5" width="1.5703125" style="4" customWidth="1"/>
    <col min="6" max="6" width="19.42578125" style="3" customWidth="1"/>
    <col min="7" max="7" width="1.5703125" style="4" customWidth="1"/>
    <col min="8" max="8" width="22.85546875" style="3" customWidth="1"/>
  </cols>
  <sheetData>
    <row r="2" spans="1:9" ht="15" x14ac:dyDescent="0.2">
      <c r="B2" s="11" t="s">
        <v>25</v>
      </c>
    </row>
    <row r="3" spans="1:9" ht="18.75" x14ac:dyDescent="0.3">
      <c r="B3" s="10" t="s">
        <v>35</v>
      </c>
      <c r="F3" s="12" t="s">
        <v>26</v>
      </c>
      <c r="H3" s="47">
        <v>42094</v>
      </c>
    </row>
    <row r="4" spans="1:9" ht="13.5" thickBot="1" x14ac:dyDescent="0.25"/>
    <row r="5" spans="1:9" s="1" customFormat="1" ht="15.75" thickTop="1" x14ac:dyDescent="0.2">
      <c r="A5" s="223" t="s">
        <v>22</v>
      </c>
      <c r="B5" s="224"/>
      <c r="C5" s="224"/>
      <c r="D5" s="224"/>
      <c r="E5" s="224"/>
      <c r="F5" s="224"/>
      <c r="G5" s="224"/>
      <c r="H5" s="225"/>
    </row>
    <row r="6" spans="1:9" s="1" customFormat="1" ht="15" x14ac:dyDescent="0.2">
      <c r="A6" s="31" t="s">
        <v>0</v>
      </c>
      <c r="B6" s="32" t="s">
        <v>1</v>
      </c>
      <c r="C6" s="32" t="s">
        <v>2</v>
      </c>
      <c r="D6" s="32" t="s">
        <v>3</v>
      </c>
      <c r="E6" s="5"/>
      <c r="F6" s="32" t="s">
        <v>4</v>
      </c>
      <c r="G6" s="6"/>
      <c r="H6" s="52" t="s">
        <v>36</v>
      </c>
      <c r="I6" s="27"/>
    </row>
    <row r="7" spans="1:9" s="1" customFormat="1" ht="15" x14ac:dyDescent="0.2">
      <c r="A7" s="34" t="s">
        <v>5</v>
      </c>
      <c r="B7" s="41" t="s">
        <v>44</v>
      </c>
      <c r="C7" s="40"/>
      <c r="D7" s="41"/>
      <c r="E7" s="54"/>
      <c r="F7" s="42">
        <v>5</v>
      </c>
      <c r="G7" s="56"/>
      <c r="H7" s="43">
        <v>0</v>
      </c>
    </row>
    <row r="8" spans="1:9" s="1" customFormat="1" ht="15" x14ac:dyDescent="0.2">
      <c r="A8" s="35" t="s">
        <v>6</v>
      </c>
      <c r="B8" s="57" t="s">
        <v>49</v>
      </c>
      <c r="C8" s="58" t="s">
        <v>46</v>
      </c>
      <c r="D8" s="58" t="s">
        <v>47</v>
      </c>
      <c r="E8" s="55"/>
      <c r="F8" s="45">
        <v>4</v>
      </c>
      <c r="G8" s="56"/>
      <c r="H8" s="46">
        <v>5</v>
      </c>
    </row>
    <row r="9" spans="1:9" s="1" customFormat="1" ht="15" x14ac:dyDescent="0.2">
      <c r="A9" s="36" t="s">
        <v>7</v>
      </c>
      <c r="B9" s="60" t="s">
        <v>62</v>
      </c>
      <c r="C9" s="61" t="s">
        <v>63</v>
      </c>
      <c r="D9" s="61" t="s">
        <v>64</v>
      </c>
      <c r="E9" s="55"/>
      <c r="F9" s="42">
        <v>6</v>
      </c>
      <c r="G9" s="56"/>
      <c r="H9" s="43">
        <v>3</v>
      </c>
    </row>
    <row r="10" spans="1:9" s="1" customFormat="1" ht="15" x14ac:dyDescent="0.2">
      <c r="A10" s="35" t="s">
        <v>8</v>
      </c>
      <c r="B10" s="57" t="s">
        <v>56</v>
      </c>
      <c r="C10" s="58" t="s">
        <v>57</v>
      </c>
      <c r="D10" s="58" t="s">
        <v>58</v>
      </c>
      <c r="E10" s="55"/>
      <c r="F10" s="45">
        <v>1</v>
      </c>
      <c r="G10" s="56"/>
      <c r="H10" s="46">
        <v>8</v>
      </c>
    </row>
    <row r="11" spans="1:9" s="1" customFormat="1" ht="15" x14ac:dyDescent="0.2">
      <c r="A11" s="36" t="s">
        <v>34</v>
      </c>
      <c r="B11" s="60" t="s">
        <v>73</v>
      </c>
      <c r="C11" s="40" t="s">
        <v>74</v>
      </c>
      <c r="D11" s="40" t="s">
        <v>75</v>
      </c>
      <c r="E11" s="55"/>
      <c r="F11" s="42">
        <v>6</v>
      </c>
      <c r="G11" s="56"/>
      <c r="H11" s="43">
        <v>3</v>
      </c>
    </row>
    <row r="12" spans="1:9" s="1" customFormat="1" ht="15" x14ac:dyDescent="0.2">
      <c r="A12" s="35" t="s">
        <v>9</v>
      </c>
      <c r="B12" s="57" t="s">
        <v>68</v>
      </c>
      <c r="C12" s="58"/>
      <c r="D12" s="58"/>
      <c r="E12" s="55"/>
      <c r="F12" s="45">
        <v>5</v>
      </c>
      <c r="G12" s="56"/>
      <c r="H12" s="46">
        <v>0</v>
      </c>
    </row>
    <row r="13" spans="1:9" s="1" customFormat="1" ht="15" x14ac:dyDescent="0.2">
      <c r="A13" s="36" t="s">
        <v>10</v>
      </c>
      <c r="B13" s="60" t="s">
        <v>80</v>
      </c>
      <c r="C13" s="61" t="s">
        <v>81</v>
      </c>
      <c r="D13" s="61" t="s">
        <v>72</v>
      </c>
      <c r="E13" s="55"/>
      <c r="F13" s="42">
        <v>4</v>
      </c>
      <c r="G13" s="56"/>
      <c r="H13" s="43">
        <v>5</v>
      </c>
    </row>
    <row r="14" spans="1:9" s="1" customFormat="1" ht="15" x14ac:dyDescent="0.2">
      <c r="A14" s="35" t="s">
        <v>11</v>
      </c>
      <c r="B14" s="57" t="s">
        <v>88</v>
      </c>
      <c r="C14" s="58" t="s">
        <v>89</v>
      </c>
      <c r="D14" s="58" t="s">
        <v>90</v>
      </c>
      <c r="E14" s="55"/>
      <c r="F14" s="45">
        <v>8</v>
      </c>
      <c r="G14" s="56"/>
      <c r="H14" s="46">
        <v>1</v>
      </c>
    </row>
    <row r="15" spans="1:9" s="1" customFormat="1" ht="15" x14ac:dyDescent="0.2">
      <c r="A15" s="36" t="s">
        <v>12</v>
      </c>
      <c r="B15" s="60" t="s">
        <v>94</v>
      </c>
      <c r="C15" s="61" t="s">
        <v>95</v>
      </c>
      <c r="D15" s="61" t="s">
        <v>52</v>
      </c>
      <c r="E15" s="55"/>
      <c r="F15" s="42">
        <v>9</v>
      </c>
      <c r="G15" s="56"/>
      <c r="H15" s="43">
        <v>0</v>
      </c>
    </row>
    <row r="16" spans="1:9" s="1" customFormat="1" ht="15" x14ac:dyDescent="0.2">
      <c r="A16" s="35" t="s">
        <v>13</v>
      </c>
      <c r="B16" s="57" t="s">
        <v>100</v>
      </c>
      <c r="C16" s="58" t="s">
        <v>101</v>
      </c>
      <c r="D16" s="58" t="s">
        <v>102</v>
      </c>
      <c r="E16" s="55"/>
      <c r="F16" s="45">
        <v>3</v>
      </c>
      <c r="G16" s="56"/>
      <c r="H16" s="46">
        <v>6</v>
      </c>
    </row>
    <row r="17" spans="1:9" s="1" customFormat="1" ht="15" x14ac:dyDescent="0.2">
      <c r="A17" s="36" t="s">
        <v>14</v>
      </c>
      <c r="B17" s="60" t="s">
        <v>117</v>
      </c>
      <c r="C17" s="40"/>
      <c r="D17" s="40"/>
      <c r="E17" s="55"/>
      <c r="F17" s="42">
        <v>5</v>
      </c>
      <c r="G17" s="56"/>
      <c r="H17" s="43"/>
    </row>
    <row r="18" spans="1:9" s="1" customFormat="1" ht="15" x14ac:dyDescent="0.2">
      <c r="A18" s="35" t="s">
        <v>15</v>
      </c>
      <c r="B18" s="57" t="s">
        <v>79</v>
      </c>
      <c r="C18" s="58" t="s">
        <v>37</v>
      </c>
      <c r="D18" s="58" t="s">
        <v>38</v>
      </c>
      <c r="E18" s="55"/>
      <c r="F18" s="45">
        <v>1</v>
      </c>
      <c r="G18" s="56"/>
      <c r="H18" s="46">
        <v>8</v>
      </c>
    </row>
    <row r="19" spans="1:9" s="1" customFormat="1" ht="15" x14ac:dyDescent="0.2">
      <c r="A19" s="36" t="s">
        <v>16</v>
      </c>
      <c r="B19" s="60" t="s">
        <v>106</v>
      </c>
      <c r="C19" s="61" t="s">
        <v>107</v>
      </c>
      <c r="D19" s="61" t="s">
        <v>108</v>
      </c>
      <c r="E19" s="55"/>
      <c r="F19" s="42">
        <v>0</v>
      </c>
      <c r="G19" s="56"/>
      <c r="H19" s="43">
        <v>9</v>
      </c>
    </row>
    <row r="20" spans="1:9" s="1" customFormat="1" ht="15" x14ac:dyDescent="0.2">
      <c r="A20" s="35" t="s">
        <v>17</v>
      </c>
      <c r="B20" s="57" t="s">
        <v>112</v>
      </c>
      <c r="C20" s="58" t="s">
        <v>113</v>
      </c>
      <c r="D20" s="58" t="s">
        <v>107</v>
      </c>
      <c r="E20" s="55"/>
      <c r="F20" s="45">
        <v>0</v>
      </c>
      <c r="G20" s="56"/>
      <c r="H20" s="46">
        <v>9</v>
      </c>
    </row>
    <row r="21" spans="1:9" s="1" customFormat="1" ht="15" x14ac:dyDescent="0.2">
      <c r="A21" s="36" t="s">
        <v>18</v>
      </c>
      <c r="B21" s="60" t="s">
        <v>119</v>
      </c>
      <c r="C21" s="61" t="s">
        <v>120</v>
      </c>
      <c r="D21" s="61" t="s">
        <v>121</v>
      </c>
      <c r="E21" s="55"/>
      <c r="F21" s="42">
        <v>4</v>
      </c>
      <c r="G21" s="56"/>
      <c r="H21" s="43">
        <v>5</v>
      </c>
    </row>
    <row r="22" spans="1:9" s="1" customFormat="1" ht="15" x14ac:dyDescent="0.2">
      <c r="A22" s="35" t="s">
        <v>19</v>
      </c>
      <c r="B22" s="57" t="s">
        <v>84</v>
      </c>
      <c r="C22" s="58" t="s">
        <v>85</v>
      </c>
      <c r="D22" s="58" t="s">
        <v>52</v>
      </c>
      <c r="E22" s="55"/>
      <c r="F22" s="45">
        <v>1</v>
      </c>
      <c r="G22" s="56"/>
      <c r="H22" s="46">
        <v>8</v>
      </c>
    </row>
    <row r="23" spans="1:9" s="1" customFormat="1" ht="15" x14ac:dyDescent="0.2">
      <c r="A23" s="36" t="s">
        <v>20</v>
      </c>
      <c r="B23" s="60" t="s">
        <v>70</v>
      </c>
      <c r="C23" s="61" t="s">
        <v>71</v>
      </c>
      <c r="D23" s="40" t="s">
        <v>72</v>
      </c>
      <c r="E23" s="55"/>
      <c r="F23" s="42">
        <v>1</v>
      </c>
      <c r="G23" s="56"/>
      <c r="H23" s="43">
        <v>8</v>
      </c>
    </row>
    <row r="24" spans="1:9" s="1" customFormat="1" ht="15.75" thickBot="1" x14ac:dyDescent="0.25">
      <c r="A24" s="35" t="s">
        <v>21</v>
      </c>
      <c r="B24" s="57" t="s">
        <v>97</v>
      </c>
      <c r="C24" s="63" t="s">
        <v>98</v>
      </c>
      <c r="D24" s="64"/>
      <c r="E24" s="55"/>
      <c r="F24" s="45"/>
      <c r="G24" s="56"/>
      <c r="H24" s="46">
        <v>8</v>
      </c>
    </row>
    <row r="25" spans="1:9" s="2" customFormat="1" ht="17.25" thickTop="1" thickBot="1" x14ac:dyDescent="0.3">
      <c r="A25" s="16"/>
      <c r="B25" s="17"/>
      <c r="C25" s="17"/>
      <c r="D25" s="14" t="s">
        <v>24</v>
      </c>
      <c r="E25" s="8"/>
      <c r="F25" s="14">
        <f>SUM(F7:F24)</f>
        <v>63</v>
      </c>
      <c r="G25" s="9"/>
      <c r="H25" s="30">
        <f>SUM(H7:H24)</f>
        <v>86</v>
      </c>
      <c r="I25" s="15"/>
    </row>
    <row r="26" spans="1:9" s="2" customFormat="1" ht="16.5" thickTop="1" x14ac:dyDescent="0.25">
      <c r="A26" s="20"/>
      <c r="B26" s="20"/>
      <c r="C26" s="20"/>
      <c r="D26" s="21"/>
      <c r="E26" s="18"/>
      <c r="F26" s="21"/>
      <c r="G26" s="19"/>
      <c r="H26" s="21"/>
      <c r="I26" s="13"/>
    </row>
    <row r="27" spans="1:9" s="2" customFormat="1" ht="15.75" x14ac:dyDescent="0.25">
      <c r="A27" s="22" t="s">
        <v>27</v>
      </c>
      <c r="B27" s="53" t="s">
        <v>32</v>
      </c>
      <c r="C27" s="23" t="s">
        <v>28</v>
      </c>
      <c r="D27" s="25"/>
      <c r="E27" s="26"/>
      <c r="F27" s="25"/>
      <c r="G27" s="24" t="s">
        <v>29</v>
      </c>
      <c r="H27" s="21"/>
      <c r="I27" s="13"/>
    </row>
    <row r="28" spans="1:9" s="2" customFormat="1" ht="15.75" x14ac:dyDescent="0.25">
      <c r="A28" s="22" t="s">
        <v>30</v>
      </c>
      <c r="B28" s="53" t="s">
        <v>33</v>
      </c>
      <c r="C28" s="23" t="s">
        <v>28</v>
      </c>
      <c r="D28" s="25"/>
      <c r="E28" s="26"/>
      <c r="F28" s="25"/>
      <c r="G28" s="24" t="s">
        <v>29</v>
      </c>
      <c r="H28" s="21"/>
      <c r="I28" s="13"/>
    </row>
    <row r="29" spans="1:9" s="2" customFormat="1" ht="15.75" x14ac:dyDescent="0.25">
      <c r="A29" s="22" t="s">
        <v>31</v>
      </c>
      <c r="B29" s="53"/>
      <c r="C29" s="23" t="s">
        <v>28</v>
      </c>
      <c r="D29" s="25"/>
      <c r="E29" s="26"/>
      <c r="F29" s="25"/>
      <c r="G29" s="24" t="s">
        <v>29</v>
      </c>
      <c r="H29" s="21"/>
      <c r="I29" s="13"/>
    </row>
    <row r="30" spans="1:9" s="2" customFormat="1" ht="15.75" x14ac:dyDescent="0.25">
      <c r="A30" s="22"/>
      <c r="B30" s="20"/>
      <c r="C30" s="23"/>
      <c r="D30" s="21"/>
      <c r="E30" s="18"/>
      <c r="F30" s="21"/>
      <c r="G30" s="24"/>
      <c r="H30" s="21"/>
      <c r="I30" s="13"/>
    </row>
    <row r="31" spans="1:9" s="2" customFormat="1" ht="15.75" x14ac:dyDescent="0.25">
      <c r="A31" s="22"/>
      <c r="B31" s="20"/>
      <c r="C31" s="23"/>
      <c r="D31" s="21"/>
      <c r="E31" s="18"/>
      <c r="F31" s="21"/>
      <c r="G31" s="24"/>
      <c r="H31" s="21"/>
      <c r="I31" s="13"/>
    </row>
    <row r="32" spans="1:9" s="2" customFormat="1" ht="15" x14ac:dyDescent="0.2">
      <c r="A32"/>
      <c r="B32" s="11" t="s">
        <v>25</v>
      </c>
      <c r="C32"/>
      <c r="D32"/>
      <c r="E32" s="4"/>
      <c r="F32" s="3"/>
      <c r="G32" s="4"/>
      <c r="H32" s="3"/>
      <c r="I32" s="13"/>
    </row>
    <row r="33" spans="1:9" s="2" customFormat="1" ht="18.75" x14ac:dyDescent="0.3">
      <c r="A33"/>
      <c r="B33" s="10" t="str">
        <f>B3</f>
        <v>SPARTAN TRACK 2015</v>
      </c>
      <c r="C33"/>
      <c r="D33"/>
      <c r="E33" s="4"/>
      <c r="F33" s="12" t="s">
        <v>26</v>
      </c>
      <c r="G33" s="4"/>
      <c r="H33" s="28">
        <f>H3</f>
        <v>42094</v>
      </c>
      <c r="I33" s="13"/>
    </row>
    <row r="34" spans="1:9" s="7" customFormat="1" ht="13.5" thickBot="1" x14ac:dyDescent="0.25">
      <c r="A34"/>
      <c r="B34"/>
      <c r="C34"/>
      <c r="D34"/>
      <c r="E34" s="4"/>
      <c r="F34" s="3"/>
      <c r="G34" s="4"/>
      <c r="H34" s="3"/>
    </row>
    <row r="35" spans="1:9" ht="15.75" thickTop="1" x14ac:dyDescent="0.2">
      <c r="A35" s="226" t="s">
        <v>23</v>
      </c>
      <c r="B35" s="227"/>
      <c r="C35" s="227"/>
      <c r="D35" s="227"/>
      <c r="E35" s="227"/>
      <c r="F35" s="227"/>
      <c r="G35" s="227"/>
      <c r="H35" s="228"/>
    </row>
    <row r="36" spans="1:9" ht="15" x14ac:dyDescent="0.2">
      <c r="A36" s="31" t="s">
        <v>0</v>
      </c>
      <c r="B36" s="32" t="s">
        <v>1</v>
      </c>
      <c r="C36" s="32" t="s">
        <v>2</v>
      </c>
      <c r="D36" s="32" t="s">
        <v>3</v>
      </c>
      <c r="E36" s="5"/>
      <c r="F36" s="32" t="s">
        <v>4</v>
      </c>
      <c r="G36" s="6"/>
      <c r="H36" s="33" t="str">
        <f>H6</f>
        <v>BIGLERVILLE</v>
      </c>
    </row>
    <row r="37" spans="1:9" ht="15" customHeight="1" x14ac:dyDescent="0.2">
      <c r="A37" s="37" t="s">
        <v>5</v>
      </c>
      <c r="B37" s="59" t="s">
        <v>45</v>
      </c>
      <c r="C37" s="48"/>
      <c r="D37" s="48"/>
      <c r="E37" s="55"/>
      <c r="F37" s="49">
        <v>5</v>
      </c>
      <c r="G37" s="56"/>
      <c r="H37" s="50">
        <v>0</v>
      </c>
    </row>
    <row r="38" spans="1:9" ht="15" customHeight="1" x14ac:dyDescent="0.2">
      <c r="A38" s="38" t="s">
        <v>6</v>
      </c>
      <c r="B38" s="57" t="s">
        <v>48</v>
      </c>
      <c r="C38" s="58" t="s">
        <v>50</v>
      </c>
      <c r="D38" s="58" t="s">
        <v>51</v>
      </c>
      <c r="E38" s="55"/>
      <c r="F38" s="45">
        <v>3</v>
      </c>
      <c r="G38" s="56"/>
      <c r="H38" s="46">
        <v>6</v>
      </c>
    </row>
    <row r="39" spans="1:9" ht="15" customHeight="1" x14ac:dyDescent="0.2">
      <c r="A39" s="39" t="s">
        <v>7</v>
      </c>
      <c r="B39" s="59" t="s">
        <v>65</v>
      </c>
      <c r="C39" s="62" t="s">
        <v>66</v>
      </c>
      <c r="D39" s="62" t="s">
        <v>67</v>
      </c>
      <c r="E39" s="55"/>
      <c r="F39" s="49">
        <v>1</v>
      </c>
      <c r="G39" s="56"/>
      <c r="H39" s="50">
        <v>8</v>
      </c>
    </row>
    <row r="40" spans="1:9" ht="15" customHeight="1" x14ac:dyDescent="0.2">
      <c r="A40" s="38" t="s">
        <v>8</v>
      </c>
      <c r="B40" s="57" t="s">
        <v>59</v>
      </c>
      <c r="C40" s="58" t="s">
        <v>60</v>
      </c>
      <c r="D40" s="58" t="s">
        <v>61</v>
      </c>
      <c r="E40" s="55"/>
      <c r="F40" s="45">
        <v>5</v>
      </c>
      <c r="G40" s="56"/>
      <c r="H40" s="46">
        <v>4</v>
      </c>
    </row>
    <row r="41" spans="1:9" ht="15" customHeight="1" x14ac:dyDescent="0.2">
      <c r="A41" s="39" t="s">
        <v>34</v>
      </c>
      <c r="B41" s="59" t="s">
        <v>76</v>
      </c>
      <c r="C41" s="51" t="s">
        <v>77</v>
      </c>
      <c r="D41" s="51" t="s">
        <v>78</v>
      </c>
      <c r="E41" s="55"/>
      <c r="F41" s="49">
        <v>9</v>
      </c>
      <c r="G41" s="56"/>
      <c r="H41" s="50">
        <v>0</v>
      </c>
    </row>
    <row r="42" spans="1:9" ht="15" customHeight="1" x14ac:dyDescent="0.2">
      <c r="A42" s="38" t="s">
        <v>9</v>
      </c>
      <c r="B42" s="57" t="s">
        <v>69</v>
      </c>
      <c r="C42" s="58"/>
      <c r="D42" s="58"/>
      <c r="E42" s="55"/>
      <c r="F42" s="45">
        <v>5</v>
      </c>
      <c r="G42" s="56"/>
      <c r="H42" s="46">
        <v>0</v>
      </c>
    </row>
    <row r="43" spans="1:9" ht="15" customHeight="1" x14ac:dyDescent="0.2">
      <c r="A43" s="39" t="s">
        <v>10</v>
      </c>
      <c r="B43" s="59" t="s">
        <v>82</v>
      </c>
      <c r="C43" s="62" t="s">
        <v>50</v>
      </c>
      <c r="D43" s="62" t="s">
        <v>83</v>
      </c>
      <c r="E43" s="55"/>
      <c r="F43" s="49">
        <v>4</v>
      </c>
      <c r="G43" s="56"/>
      <c r="H43" s="50">
        <v>5</v>
      </c>
    </row>
    <row r="44" spans="1:9" ht="15" customHeight="1" x14ac:dyDescent="0.2">
      <c r="A44" s="38" t="s">
        <v>11</v>
      </c>
      <c r="B44" s="57" t="s">
        <v>91</v>
      </c>
      <c r="C44" s="58" t="s">
        <v>92</v>
      </c>
      <c r="D44" s="58" t="s">
        <v>93</v>
      </c>
      <c r="E44" s="55"/>
      <c r="F44" s="45">
        <v>6</v>
      </c>
      <c r="G44" s="56"/>
      <c r="H44" s="46">
        <v>3</v>
      </c>
    </row>
    <row r="45" spans="1:9" ht="15" customHeight="1" x14ac:dyDescent="0.2">
      <c r="A45" s="39" t="s">
        <v>12</v>
      </c>
      <c r="B45" s="59" t="s">
        <v>96</v>
      </c>
      <c r="C45" s="62" t="s">
        <v>66</v>
      </c>
      <c r="D45" s="62" t="s">
        <v>67</v>
      </c>
      <c r="E45" s="55"/>
      <c r="F45" s="49">
        <v>1</v>
      </c>
      <c r="G45" s="56"/>
      <c r="H45" s="50">
        <v>8</v>
      </c>
    </row>
    <row r="46" spans="1:9" ht="15" customHeight="1" x14ac:dyDescent="0.2">
      <c r="A46" s="38" t="s">
        <v>13</v>
      </c>
      <c r="B46" s="57" t="s">
        <v>103</v>
      </c>
      <c r="C46" s="58" t="s">
        <v>104</v>
      </c>
      <c r="D46" s="58" t="s">
        <v>105</v>
      </c>
      <c r="E46" s="55"/>
      <c r="F46" s="45">
        <v>4</v>
      </c>
      <c r="G46" s="56"/>
      <c r="H46" s="46">
        <v>5</v>
      </c>
    </row>
    <row r="47" spans="1:9" ht="15" customHeight="1" x14ac:dyDescent="0.2">
      <c r="A47" s="39" t="s">
        <v>14</v>
      </c>
      <c r="B47" s="59" t="s">
        <v>118</v>
      </c>
      <c r="C47" s="51"/>
      <c r="D47" s="51"/>
      <c r="E47" s="55"/>
      <c r="F47" s="49">
        <v>5</v>
      </c>
      <c r="G47" s="56"/>
      <c r="H47" s="50">
        <v>0</v>
      </c>
    </row>
    <row r="48" spans="1:9" ht="15" customHeight="1" x14ac:dyDescent="0.2">
      <c r="A48" s="38" t="s">
        <v>15</v>
      </c>
      <c r="B48" s="57" t="s">
        <v>39</v>
      </c>
      <c r="C48" s="58" t="s">
        <v>40</v>
      </c>
      <c r="D48" s="58" t="s">
        <v>41</v>
      </c>
      <c r="E48" s="55"/>
      <c r="F48" s="45">
        <v>8</v>
      </c>
      <c r="G48" s="56"/>
      <c r="H48" s="46">
        <v>1</v>
      </c>
    </row>
    <row r="49" spans="1:9" ht="15" customHeight="1" x14ac:dyDescent="0.2">
      <c r="A49" s="39" t="s">
        <v>16</v>
      </c>
      <c r="B49" s="62" t="s">
        <v>109</v>
      </c>
      <c r="C49" s="62" t="s">
        <v>110</v>
      </c>
      <c r="D49" s="62" t="s">
        <v>111</v>
      </c>
      <c r="E49" s="55"/>
      <c r="F49" s="49">
        <v>5</v>
      </c>
      <c r="G49" s="56"/>
      <c r="H49" s="50">
        <v>4</v>
      </c>
    </row>
    <row r="50" spans="1:9" ht="15" customHeight="1" x14ac:dyDescent="0.2">
      <c r="A50" s="38" t="s">
        <v>17</v>
      </c>
      <c r="B50" s="44" t="s">
        <v>114</v>
      </c>
      <c r="C50" s="44" t="s">
        <v>115</v>
      </c>
      <c r="D50" s="44" t="s">
        <v>116</v>
      </c>
      <c r="E50" s="55"/>
      <c r="F50" s="45">
        <v>5</v>
      </c>
      <c r="G50" s="56"/>
      <c r="H50" s="46">
        <v>4</v>
      </c>
    </row>
    <row r="51" spans="1:9" ht="15" customHeight="1" x14ac:dyDescent="0.2">
      <c r="A51" s="39" t="s">
        <v>18</v>
      </c>
      <c r="B51" s="59" t="s">
        <v>53</v>
      </c>
      <c r="C51" s="62" t="s">
        <v>54</v>
      </c>
      <c r="D51" s="62" t="s">
        <v>55</v>
      </c>
      <c r="E51" s="55"/>
      <c r="F51" s="49">
        <v>9</v>
      </c>
      <c r="G51" s="56"/>
      <c r="H51" s="50">
        <v>0</v>
      </c>
    </row>
    <row r="52" spans="1:9" ht="15" customHeight="1" x14ac:dyDescent="0.2">
      <c r="A52" s="38" t="s">
        <v>19</v>
      </c>
      <c r="B52" s="57" t="s">
        <v>86</v>
      </c>
      <c r="C52" s="58" t="s">
        <v>87</v>
      </c>
      <c r="D52" s="58" t="s">
        <v>55</v>
      </c>
      <c r="E52" s="55"/>
      <c r="F52" s="45">
        <v>9</v>
      </c>
      <c r="G52" s="56"/>
      <c r="H52" s="46">
        <v>0</v>
      </c>
    </row>
    <row r="53" spans="1:9" ht="15" customHeight="1" x14ac:dyDescent="0.2">
      <c r="A53" s="39" t="s">
        <v>20</v>
      </c>
      <c r="B53" s="59" t="s">
        <v>99</v>
      </c>
      <c r="C53" s="62" t="s">
        <v>40</v>
      </c>
      <c r="D53" s="62"/>
      <c r="E53" s="55"/>
      <c r="F53" s="49">
        <v>8</v>
      </c>
      <c r="G53" s="56"/>
      <c r="H53" s="50">
        <v>0</v>
      </c>
    </row>
    <row r="54" spans="1:9" ht="15" customHeight="1" thickBot="1" x14ac:dyDescent="0.25">
      <c r="A54" s="38" t="s">
        <v>21</v>
      </c>
      <c r="B54" s="57" t="s">
        <v>42</v>
      </c>
      <c r="C54" s="64" t="s">
        <v>43</v>
      </c>
      <c r="D54" s="64"/>
      <c r="E54" s="55"/>
      <c r="F54" s="45">
        <v>8</v>
      </c>
      <c r="G54" s="56"/>
      <c r="H54" s="46">
        <v>0</v>
      </c>
    </row>
    <row r="55" spans="1:9" s="2" customFormat="1" ht="17.25" thickTop="1" thickBot="1" x14ac:dyDescent="0.3">
      <c r="A55" s="16"/>
      <c r="B55" s="17"/>
      <c r="C55" s="17"/>
      <c r="D55" s="14" t="s">
        <v>24</v>
      </c>
      <c r="E55" s="8"/>
      <c r="F55" s="14">
        <f>SUM(F37:F54)</f>
        <v>100</v>
      </c>
      <c r="G55" s="9"/>
      <c r="H55" s="30">
        <f>SUM(H37:H54)</f>
        <v>48</v>
      </c>
      <c r="I55" s="15"/>
    </row>
    <row r="56" spans="1:9" ht="13.5" thickTop="1" x14ac:dyDescent="0.2"/>
    <row r="57" spans="1:9" ht="15.75" x14ac:dyDescent="0.25">
      <c r="A57" s="22" t="s">
        <v>27</v>
      </c>
      <c r="B57" s="29" t="str">
        <f>B27</f>
        <v>Terry Zortman</v>
      </c>
      <c r="C57" s="23" t="s">
        <v>28</v>
      </c>
      <c r="D57" s="25"/>
      <c r="E57" s="26"/>
      <c r="F57" s="25"/>
      <c r="G57" s="24" t="s">
        <v>29</v>
      </c>
      <c r="H57" s="21"/>
    </row>
    <row r="58" spans="1:9" ht="15.75" x14ac:dyDescent="0.25">
      <c r="A58" s="22" t="s">
        <v>30</v>
      </c>
      <c r="B58" s="29" t="str">
        <f>B28</f>
        <v>Bradley Snell</v>
      </c>
      <c r="C58" s="23" t="s">
        <v>28</v>
      </c>
      <c r="D58" s="25"/>
      <c r="E58" s="26"/>
      <c r="F58" s="25"/>
      <c r="G58" s="24" t="s">
        <v>29</v>
      </c>
      <c r="H58" s="21"/>
    </row>
    <row r="59" spans="1:9" ht="15.75" x14ac:dyDescent="0.25">
      <c r="A59" s="22" t="s">
        <v>31</v>
      </c>
      <c r="B59" s="29">
        <f>B29</f>
        <v>0</v>
      </c>
      <c r="C59" s="23" t="s">
        <v>28</v>
      </c>
      <c r="D59" s="25"/>
      <c r="E59" s="26"/>
      <c r="F59" s="25"/>
      <c r="G59" s="24" t="s">
        <v>29</v>
      </c>
      <c r="H59" s="21"/>
    </row>
  </sheetData>
  <sheetProtection sheet="1" selectLockedCells="1"/>
  <mergeCells count="2">
    <mergeCell ref="A5:H5"/>
    <mergeCell ref="A35:H35"/>
  </mergeCells>
  <phoneticPr fontId="3" type="noConversion"/>
  <conditionalFormatting sqref="B57:B59">
    <cfRule type="cellIs" dxfId="31" priority="1" stopIfTrue="1" operator="equal">
      <formula>0</formula>
    </cfRule>
  </conditionalFormatting>
  <printOptions horizontalCentered="1"/>
  <pageMargins left="0.25" right="0.25" top="1" bottom="1" header="0.5" footer="0.5"/>
  <pageSetup orientation="landscape" r:id="rId1"/>
  <headerFooter alignWithMargins="0"/>
  <rowBreaks count="1" manualBreakCount="1">
    <brk id="30" max="16383" man="1"/>
  </rowBreaks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79"/>
  <sheetViews>
    <sheetView zoomScaleNormal="100" workbookViewId="0">
      <selection activeCell="F52" sqref="F52:I52"/>
    </sheetView>
  </sheetViews>
  <sheetFormatPr defaultRowHeight="12.75" x14ac:dyDescent="0.2"/>
  <cols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5703125" style="4" customWidth="1"/>
    <col min="11" max="11" width="8.5703125" style="3" customWidth="1"/>
    <col min="12" max="12" width="1.5703125" style="4" customWidth="1"/>
    <col min="13" max="13" width="8.42578125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2.75" customHeight="1" thickBot="1" x14ac:dyDescent="0.25">
      <c r="D1" s="11" t="s">
        <v>25</v>
      </c>
      <c r="E1" s="11"/>
      <c r="F1" s="11"/>
      <c r="G1" s="11"/>
      <c r="J1" s="177"/>
      <c r="K1" s="69" t="s">
        <v>26</v>
      </c>
      <c r="M1" s="70">
        <v>42101</v>
      </c>
      <c r="Q1" s="88" t="s">
        <v>145</v>
      </c>
    </row>
    <row r="2" spans="2:40" ht="15" customHeight="1" thickBot="1" x14ac:dyDescent="0.3">
      <c r="D2" s="11" t="s">
        <v>35</v>
      </c>
      <c r="E2" s="11"/>
      <c r="F2" s="11"/>
      <c r="G2" s="11"/>
      <c r="J2" s="78"/>
      <c r="K2" s="122" t="s">
        <v>134</v>
      </c>
      <c r="L2" s="123"/>
      <c r="M2" s="71"/>
      <c r="Q2" s="88" t="s">
        <v>144</v>
      </c>
    </row>
    <row r="3" spans="2:40" s="1" customFormat="1" ht="17.25" thickTop="1" thickBot="1" x14ac:dyDescent="0.3">
      <c r="B3" s="94" t="s">
        <v>124</v>
      </c>
      <c r="C3" s="95"/>
      <c r="D3" s="214" t="s">
        <v>150</v>
      </c>
      <c r="E3" s="214"/>
      <c r="F3" s="214"/>
      <c r="G3" s="214"/>
      <c r="H3" s="214"/>
      <c r="I3" s="106" t="s">
        <v>125</v>
      </c>
      <c r="J3" s="79"/>
      <c r="K3" s="107">
        <f>SUM(K5:K52)</f>
        <v>0</v>
      </c>
      <c r="L3" s="81"/>
      <c r="M3" s="107">
        <f>SUM(M5:M52)</f>
        <v>0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66"/>
      <c r="J4" s="67"/>
      <c r="K4" s="73" t="s">
        <v>132</v>
      </c>
      <c r="L4" s="80"/>
      <c r="M4" s="74" t="s">
        <v>131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09" t="s">
        <v>5</v>
      </c>
      <c r="C5" s="110" t="s">
        <v>127</v>
      </c>
      <c r="D5" s="111"/>
      <c r="E5" s="112"/>
      <c r="F5" s="206"/>
      <c r="G5" s="207"/>
      <c r="H5" s="207"/>
      <c r="I5" s="207"/>
      <c r="J5" s="54"/>
      <c r="K5" s="113">
        <f t="shared" ref="K5:K52" si="0">R5</f>
        <v>0</v>
      </c>
      <c r="L5" s="56"/>
      <c r="M5" s="114">
        <f t="shared" ref="M5:M52" si="1">S5</f>
        <v>0</v>
      </c>
      <c r="N5"/>
      <c r="O5"/>
      <c r="Q5" s="90" t="str">
        <f>M4</f>
        <v>DC</v>
      </c>
      <c r="R5" s="3">
        <f t="shared" ref="R5:R52" si="2">SUM(V5:W5)</f>
        <v>0</v>
      </c>
      <c r="S5" s="3">
        <f t="shared" ref="S5:S52" si="3">SUM(T5:U5)</f>
        <v>0</v>
      </c>
      <c r="T5" s="3">
        <f>IF(D5=$M$4,5,0)</f>
        <v>0</v>
      </c>
      <c r="U5" s="3">
        <f>IF(D5="TIE",2.5,0)</f>
        <v>0</v>
      </c>
      <c r="V5" s="3">
        <f>IF(D5="YT",5,0)</f>
        <v>0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122</v>
      </c>
      <c r="C6" s="99" t="s">
        <v>127</v>
      </c>
      <c r="D6" s="115"/>
      <c r="E6" s="116"/>
      <c r="F6" s="204"/>
      <c r="G6" s="205"/>
      <c r="H6" s="205"/>
      <c r="I6" s="205"/>
      <c r="J6" s="55"/>
      <c r="K6" s="86">
        <f t="shared" si="0"/>
        <v>0</v>
      </c>
      <c r="L6" s="56"/>
      <c r="M6" s="87">
        <f t="shared" si="1"/>
        <v>0</v>
      </c>
      <c r="N6"/>
      <c r="O6"/>
      <c r="Q6" s="90" t="s">
        <v>133</v>
      </c>
      <c r="R6" s="3">
        <f t="shared" si="2"/>
        <v>0</v>
      </c>
      <c r="S6" s="3">
        <f t="shared" si="3"/>
        <v>0</v>
      </c>
      <c r="T6" s="3">
        <f>IF(D6=$M$4,5,0)</f>
        <v>0</v>
      </c>
      <c r="U6" s="3">
        <f>IF(D6="TIE",4,0)</f>
        <v>0</v>
      </c>
      <c r="V6" s="3">
        <f>IF(D6="YT",5,0)</f>
        <v>0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/>
      <c r="E7" s="120"/>
      <c r="F7" s="204" t="str">
        <f>IF(D6="TIE","NO Points for 2nd Place"," ")</f>
        <v xml:space="preserve"> </v>
      </c>
      <c r="G7" s="205"/>
      <c r="H7" s="205"/>
      <c r="I7" s="205"/>
      <c r="J7" s="55"/>
      <c r="K7" s="86">
        <f t="shared" si="0"/>
        <v>0</v>
      </c>
      <c r="L7" s="56"/>
      <c r="M7" s="87">
        <f t="shared" si="1"/>
        <v>0</v>
      </c>
      <c r="N7"/>
      <c r="O7"/>
      <c r="Q7" s="92"/>
      <c r="R7" s="3">
        <f t="shared" si="2"/>
        <v>0</v>
      </c>
      <c r="S7" s="3">
        <f t="shared" si="3"/>
        <v>0</v>
      </c>
      <c r="T7" s="3">
        <f>IF(D7=$M$4,3,0)</f>
        <v>0</v>
      </c>
      <c r="U7" s="3">
        <f>IF(D7="TIE",2,0)</f>
        <v>0</v>
      </c>
      <c r="V7" s="3">
        <f>IF(D7="YT",3,0)</f>
        <v>0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/>
      <c r="E8" s="120"/>
      <c r="F8" s="204" t="str">
        <f>IF(D7="TIE","NO Points for 3nd Place"," ")</f>
        <v xml:space="preserve"> </v>
      </c>
      <c r="G8" s="205"/>
      <c r="H8" s="205"/>
      <c r="I8" s="205"/>
      <c r="J8" s="55"/>
      <c r="K8" s="117">
        <f t="shared" si="0"/>
        <v>0</v>
      </c>
      <c r="L8" s="56"/>
      <c r="M8" s="118">
        <f t="shared" si="1"/>
        <v>0</v>
      </c>
      <c r="N8"/>
      <c r="O8"/>
      <c r="R8" s="3">
        <f t="shared" si="2"/>
        <v>0</v>
      </c>
      <c r="S8" s="3">
        <f t="shared" si="3"/>
        <v>0</v>
      </c>
      <c r="T8" s="3">
        <f>IF(D8=$M$4,1,0)</f>
        <v>0</v>
      </c>
      <c r="U8" s="3">
        <f>IF(D8="TIE",0.5,0)</f>
        <v>0</v>
      </c>
      <c r="V8" s="3">
        <f>IF(D8="YT",1,0)</f>
        <v>0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00" t="s">
        <v>7</v>
      </c>
      <c r="C9" s="101" t="s">
        <v>127</v>
      </c>
      <c r="D9" s="105"/>
      <c r="E9" s="119"/>
      <c r="F9" s="210"/>
      <c r="G9" s="211"/>
      <c r="H9" s="211"/>
      <c r="I9" s="211"/>
      <c r="J9" s="55"/>
      <c r="K9" s="84">
        <f t="shared" si="0"/>
        <v>0</v>
      </c>
      <c r="L9" s="56"/>
      <c r="M9" s="83">
        <f t="shared" si="1"/>
        <v>0</v>
      </c>
      <c r="N9"/>
      <c r="O9"/>
      <c r="R9" s="3">
        <f t="shared" si="2"/>
        <v>0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0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00"/>
      <c r="C10" s="101" t="s">
        <v>128</v>
      </c>
      <c r="D10" s="105"/>
      <c r="E10" s="121"/>
      <c r="F10" s="229" t="str">
        <f>IF(D9="TIE","NO Points for 2nd Place"," ")</f>
        <v xml:space="preserve"> </v>
      </c>
      <c r="G10" s="230"/>
      <c r="H10" s="230"/>
      <c r="I10" s="230"/>
      <c r="J10" s="55"/>
      <c r="K10" s="84">
        <f t="shared" si="0"/>
        <v>0</v>
      </c>
      <c r="L10" s="56"/>
      <c r="M10" s="83">
        <f t="shared" si="1"/>
        <v>0</v>
      </c>
      <c r="N10"/>
      <c r="O10"/>
      <c r="Q10" s="82" t="s">
        <v>147</v>
      </c>
      <c r="R10" s="3">
        <f t="shared" si="2"/>
        <v>0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0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00"/>
      <c r="C11" s="101" t="s">
        <v>129</v>
      </c>
      <c r="D11" s="105"/>
      <c r="E11" s="121"/>
      <c r="F11" s="229" t="str">
        <f>IF(D10="TIE","NO Points for 2nd Place"," ")</f>
        <v xml:space="preserve"> </v>
      </c>
      <c r="G11" s="230"/>
      <c r="H11" s="230"/>
      <c r="I11" s="230"/>
      <c r="J11" s="55"/>
      <c r="K11" s="84">
        <f t="shared" si="0"/>
        <v>0</v>
      </c>
      <c r="L11" s="56"/>
      <c r="M11" s="83">
        <f t="shared" si="1"/>
        <v>0</v>
      </c>
      <c r="N11"/>
      <c r="O11"/>
      <c r="Q11" s="89" t="s">
        <v>135</v>
      </c>
      <c r="R11" s="3">
        <f t="shared" si="2"/>
        <v>0</v>
      </c>
      <c r="S11" s="3">
        <f t="shared" si="3"/>
        <v>0</v>
      </c>
      <c r="T11" s="3">
        <f>IF(D11=$M$4,1,0)</f>
        <v>0</v>
      </c>
      <c r="U11" s="3">
        <f>IF(D11="TIE",0.5,0)</f>
        <v>0</v>
      </c>
      <c r="V11" s="3">
        <f>IF(D11="YT",1,0)</f>
        <v>0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/>
      <c r="E12" s="116"/>
      <c r="F12" s="204"/>
      <c r="G12" s="205"/>
      <c r="H12" s="205"/>
      <c r="I12" s="205"/>
      <c r="J12" s="55"/>
      <c r="K12" s="126">
        <f t="shared" si="0"/>
        <v>0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0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0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/>
      <c r="E13" s="120"/>
      <c r="F13" s="204" t="str">
        <f>IF(D12="TIE","NO Points for 2nd Place"," ")</f>
        <v xml:space="preserve"> </v>
      </c>
      <c r="G13" s="205"/>
      <c r="H13" s="205"/>
      <c r="I13" s="205"/>
      <c r="J13" s="55"/>
      <c r="K13" s="86">
        <f t="shared" si="0"/>
        <v>0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0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0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/>
      <c r="E14" s="120"/>
      <c r="F14" s="204" t="str">
        <f>IF(D13="TIE","NO Points for 3nd Place"," ")</f>
        <v xml:space="preserve"> </v>
      </c>
      <c r="G14" s="205"/>
      <c r="H14" s="205"/>
      <c r="I14" s="205" t="str">
        <f>IF(D13="TIE","NO Points for 3rd Place"," ")</f>
        <v xml:space="preserve"> </v>
      </c>
      <c r="J14" s="55"/>
      <c r="K14" s="86">
        <f t="shared" si="0"/>
        <v>0</v>
      </c>
      <c r="L14" s="56"/>
      <c r="M14" s="87">
        <f t="shared" si="1"/>
        <v>0</v>
      </c>
      <c r="N14"/>
      <c r="O14"/>
      <c r="Q14" s="90" t="s">
        <v>141</v>
      </c>
      <c r="R14" s="3">
        <f t="shared" si="2"/>
        <v>0</v>
      </c>
      <c r="S14" s="3">
        <f t="shared" si="3"/>
        <v>0</v>
      </c>
      <c r="T14" s="3">
        <f>IF(D14=$M$4,1,0)</f>
        <v>0</v>
      </c>
      <c r="U14" s="3">
        <f>IF(D14="TIE",0.5,0)</f>
        <v>0</v>
      </c>
      <c r="V14" s="3">
        <f>IF(D14="YT",1,0)</f>
        <v>0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01" t="s">
        <v>9</v>
      </c>
      <c r="C15" s="101" t="s">
        <v>127</v>
      </c>
      <c r="D15" s="111"/>
      <c r="E15" s="112"/>
      <c r="F15" s="206"/>
      <c r="G15" s="207"/>
      <c r="H15" s="207"/>
      <c r="I15" s="207"/>
      <c r="J15" s="55"/>
      <c r="K15" s="113">
        <f t="shared" si="0"/>
        <v>0</v>
      </c>
      <c r="L15" s="56"/>
      <c r="M15" s="114">
        <f t="shared" si="1"/>
        <v>0</v>
      </c>
      <c r="N15"/>
      <c r="O15"/>
      <c r="Q15" s="90" t="s">
        <v>154</v>
      </c>
      <c r="R15" s="3">
        <f t="shared" si="2"/>
        <v>0</v>
      </c>
      <c r="S15" s="3">
        <f t="shared" si="3"/>
        <v>0</v>
      </c>
      <c r="T15" s="3">
        <f t="shared" ref="T15" si="4">IF(D15=$M$4,5,0)</f>
        <v>0</v>
      </c>
      <c r="U15" s="3">
        <f>IF(D15="TIE",2.5,0)</f>
        <v>0</v>
      </c>
      <c r="V15" s="3">
        <f>IF(D15="YT",5,0)</f>
        <v>0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/>
      <c r="E16" s="116"/>
      <c r="F16" s="204"/>
      <c r="G16" s="205"/>
      <c r="H16" s="205"/>
      <c r="I16" s="205"/>
      <c r="J16" s="93"/>
      <c r="K16" s="126">
        <f t="shared" si="0"/>
        <v>0</v>
      </c>
      <c r="L16" s="56"/>
      <c r="M16" s="127">
        <f t="shared" si="1"/>
        <v>0</v>
      </c>
      <c r="N16"/>
      <c r="O16"/>
      <c r="Q16" s="91" t="s">
        <v>142</v>
      </c>
      <c r="R16" s="3">
        <f t="shared" si="2"/>
        <v>0</v>
      </c>
      <c r="S16" s="3">
        <f t="shared" si="3"/>
        <v>0</v>
      </c>
      <c r="T16" s="3">
        <f>IF(D16=$M$4,5,0)</f>
        <v>0</v>
      </c>
      <c r="U16" s="3">
        <f>IF(D16="TIE",4,0)</f>
        <v>0</v>
      </c>
      <c r="V16" s="3">
        <f>IF(D16="YT",5,0)</f>
        <v>0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/>
      <c r="E17" s="120"/>
      <c r="F17" s="204" t="str">
        <f>IF(D16="TIE","NO Points for 2nd Place"," ")</f>
        <v xml:space="preserve"> </v>
      </c>
      <c r="G17" s="205"/>
      <c r="H17" s="205"/>
      <c r="I17" s="205"/>
      <c r="J17" s="93"/>
      <c r="K17" s="86">
        <f t="shared" si="0"/>
        <v>0</v>
      </c>
      <c r="L17" s="56"/>
      <c r="M17" s="87">
        <f t="shared" si="1"/>
        <v>0</v>
      </c>
      <c r="N17"/>
      <c r="O17"/>
      <c r="R17" s="3">
        <f t="shared" si="2"/>
        <v>0</v>
      </c>
      <c r="S17" s="3">
        <f t="shared" si="3"/>
        <v>0</v>
      </c>
      <c r="T17" s="3">
        <f>IF(D17=$M$4,3,0)</f>
        <v>0</v>
      </c>
      <c r="U17" s="3">
        <f>IF(D17="TIE",2,0)</f>
        <v>0</v>
      </c>
      <c r="V17" s="3">
        <f>IF(D17="YT",3,0)</f>
        <v>0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/>
      <c r="E18" s="120"/>
      <c r="F18" s="204" t="str">
        <f>IF(D17="TIE","NO Points for 3nd Place"," ")</f>
        <v xml:space="preserve"> </v>
      </c>
      <c r="G18" s="205"/>
      <c r="H18" s="205"/>
      <c r="I18" s="205" t="str">
        <f>IF(D17="TIE","NO Points for 3rd Place"," ")</f>
        <v xml:space="preserve"> </v>
      </c>
      <c r="J18" s="55"/>
      <c r="K18" s="117">
        <f t="shared" si="0"/>
        <v>0</v>
      </c>
      <c r="L18" s="56"/>
      <c r="M18" s="118">
        <f t="shared" si="1"/>
        <v>0</v>
      </c>
      <c r="N18"/>
      <c r="O18"/>
      <c r="R18" s="3">
        <f t="shared" si="2"/>
        <v>0</v>
      </c>
      <c r="S18" s="3">
        <f t="shared" si="3"/>
        <v>0</v>
      </c>
      <c r="T18" s="3">
        <f>IF(D18=$M$4,1,0)</f>
        <v>0</v>
      </c>
      <c r="U18" s="3">
        <f>IF(D18="TIE",0.5,0)</f>
        <v>0</v>
      </c>
      <c r="V18" s="3">
        <f>IF(D18="YT",1,0)</f>
        <v>0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00" t="s">
        <v>10</v>
      </c>
      <c r="C19" s="101" t="s">
        <v>127</v>
      </c>
      <c r="D19" s="105"/>
      <c r="E19" s="119"/>
      <c r="F19" s="210"/>
      <c r="G19" s="211"/>
      <c r="H19" s="211"/>
      <c r="I19" s="211"/>
      <c r="J19" s="55"/>
      <c r="K19" s="84">
        <f t="shared" si="0"/>
        <v>0</v>
      </c>
      <c r="L19" s="56"/>
      <c r="M19" s="83">
        <f t="shared" si="1"/>
        <v>0</v>
      </c>
      <c r="N19"/>
      <c r="O19"/>
      <c r="R19" s="3">
        <f t="shared" si="2"/>
        <v>0</v>
      </c>
      <c r="S19" s="3">
        <f t="shared" si="3"/>
        <v>0</v>
      </c>
      <c r="T19" s="3">
        <f t="shared" ref="T19" si="5">IF(D19=$M$4,5,0)</f>
        <v>0</v>
      </c>
      <c r="U19" s="3">
        <f t="shared" ref="U19" si="6">IF(D19="TIE",4,0)</f>
        <v>0</v>
      </c>
      <c r="V19" s="3">
        <f t="shared" ref="V19" si="7">IF(D19="YT",5,0)</f>
        <v>0</v>
      </c>
      <c r="W19" s="3">
        <f t="shared" ref="W19" si="8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00"/>
      <c r="C20" s="101" t="s">
        <v>128</v>
      </c>
      <c r="D20" s="105"/>
      <c r="E20" s="121"/>
      <c r="F20" s="229" t="str">
        <f>IF(D19="TIE","NO Points for 2nd Place"," ")</f>
        <v xml:space="preserve"> </v>
      </c>
      <c r="G20" s="230"/>
      <c r="H20" s="230"/>
      <c r="I20" s="230"/>
      <c r="J20" s="55"/>
      <c r="K20" s="84">
        <f t="shared" si="0"/>
        <v>0</v>
      </c>
      <c r="L20" s="56"/>
      <c r="M20" s="83">
        <f t="shared" si="1"/>
        <v>0</v>
      </c>
      <c r="N20"/>
      <c r="O20"/>
      <c r="R20" s="3">
        <f t="shared" si="2"/>
        <v>0</v>
      </c>
      <c r="S20" s="3">
        <f t="shared" si="3"/>
        <v>0</v>
      </c>
      <c r="T20" s="3">
        <f t="shared" ref="T20" si="9">IF(D20=$M$4,3,0)</f>
        <v>0</v>
      </c>
      <c r="U20" s="3">
        <f t="shared" ref="U20" si="10">IF(D20="TIE",2,0)</f>
        <v>0</v>
      </c>
      <c r="V20" s="3">
        <f t="shared" ref="V20" si="11">IF(D20="YT",3,0)</f>
        <v>0</v>
      </c>
      <c r="W20" s="3">
        <f t="shared" ref="W20" si="12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00"/>
      <c r="C21" s="101" t="s">
        <v>129</v>
      </c>
      <c r="D21" s="105"/>
      <c r="E21" s="121"/>
      <c r="F21" s="229" t="str">
        <f>IF(D20="TIE","NO Points for 2nd Place"," ")</f>
        <v xml:space="preserve"> </v>
      </c>
      <c r="G21" s="230"/>
      <c r="H21" s="230"/>
      <c r="I21" s="230"/>
      <c r="J21" s="55"/>
      <c r="K21" s="84">
        <f t="shared" si="0"/>
        <v>0</v>
      </c>
      <c r="L21" s="56"/>
      <c r="M21" s="83">
        <f t="shared" si="1"/>
        <v>0</v>
      </c>
      <c r="N21"/>
      <c r="O21"/>
      <c r="R21" s="3">
        <f t="shared" si="2"/>
        <v>0</v>
      </c>
      <c r="S21" s="3">
        <f t="shared" si="3"/>
        <v>0</v>
      </c>
      <c r="T21" s="3">
        <f t="shared" ref="T21" si="13">IF(D21=$M$4,1,0)</f>
        <v>0</v>
      </c>
      <c r="U21" s="3">
        <f t="shared" ref="U21" si="14">IF(D21="TIE",0.5,0)</f>
        <v>0</v>
      </c>
      <c r="V21" s="3">
        <f t="shared" ref="V21" si="15">IF(D21="YT",1,0)</f>
        <v>0</v>
      </c>
      <c r="W21" s="3">
        <f t="shared" ref="W21" si="16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/>
      <c r="E22" s="116"/>
      <c r="F22" s="204"/>
      <c r="G22" s="205"/>
      <c r="H22" s="205"/>
      <c r="I22" s="205"/>
      <c r="J22" s="55"/>
      <c r="K22" s="126">
        <f t="shared" si="0"/>
        <v>0</v>
      </c>
      <c r="L22" s="56"/>
      <c r="M22" s="127">
        <f t="shared" si="1"/>
        <v>0</v>
      </c>
      <c r="N22"/>
      <c r="O22"/>
      <c r="R22" s="3">
        <f t="shared" si="2"/>
        <v>0</v>
      </c>
      <c r="S22" s="3">
        <f t="shared" si="3"/>
        <v>0</v>
      </c>
      <c r="T22" s="3">
        <f t="shared" ref="T22" si="17">IF(D22=$M$4,5,0)</f>
        <v>0</v>
      </c>
      <c r="U22" s="3">
        <f t="shared" ref="U22" si="18">IF(D22="TIE",4,0)</f>
        <v>0</v>
      </c>
      <c r="V22" s="3">
        <f t="shared" ref="V22" si="19">IF(D22="YT",5,0)</f>
        <v>0</v>
      </c>
      <c r="W22" s="3">
        <f t="shared" ref="W22" si="20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/>
      <c r="E23" s="120"/>
      <c r="F23" s="204" t="str">
        <f>IF(D22="TIE","NO Points for 2nd Place"," ")</f>
        <v xml:space="preserve"> </v>
      </c>
      <c r="G23" s="205"/>
      <c r="H23" s="205"/>
      <c r="I23" s="205"/>
      <c r="J23" s="55"/>
      <c r="K23" s="86">
        <f t="shared" si="0"/>
        <v>0</v>
      </c>
      <c r="L23" s="56"/>
      <c r="M23" s="87">
        <f t="shared" si="1"/>
        <v>0</v>
      </c>
      <c r="N23"/>
      <c r="O23"/>
      <c r="R23" s="3">
        <f t="shared" si="2"/>
        <v>0</v>
      </c>
      <c r="S23" s="3">
        <f t="shared" si="3"/>
        <v>0</v>
      </c>
      <c r="T23" s="3">
        <f t="shared" ref="T23" si="21">IF(D23=$M$4,3,0)</f>
        <v>0</v>
      </c>
      <c r="U23" s="3">
        <f t="shared" ref="U23" si="22">IF(D23="TIE",2,0)</f>
        <v>0</v>
      </c>
      <c r="V23" s="3">
        <f t="shared" ref="V23" si="23">IF(D23="YT",3,0)</f>
        <v>0</v>
      </c>
      <c r="W23" s="3">
        <f t="shared" ref="W23" si="24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/>
      <c r="E24" s="120"/>
      <c r="F24" s="204" t="str">
        <f>IF(D23="TIE","NO Points for 3nd Place"," ")</f>
        <v xml:space="preserve"> </v>
      </c>
      <c r="G24" s="205"/>
      <c r="H24" s="205"/>
      <c r="I24" s="205" t="str">
        <f>IF(D23="TIE","NO Points for 3rd Place"," ")</f>
        <v xml:space="preserve"> </v>
      </c>
      <c r="J24" s="55"/>
      <c r="K24" s="86">
        <f t="shared" si="0"/>
        <v>0</v>
      </c>
      <c r="L24" s="56"/>
      <c r="M24" s="87">
        <f t="shared" si="1"/>
        <v>0</v>
      </c>
      <c r="N24"/>
      <c r="O24"/>
      <c r="R24" s="3">
        <f t="shared" si="2"/>
        <v>0</v>
      </c>
      <c r="S24" s="3">
        <f t="shared" si="3"/>
        <v>0</v>
      </c>
      <c r="T24" s="3">
        <f t="shared" ref="T24" si="25">IF(D24=$M$4,1,0)</f>
        <v>0</v>
      </c>
      <c r="U24" s="3">
        <f t="shared" ref="U24" si="26">IF(D24="TIE",0.5,0)</f>
        <v>0</v>
      </c>
      <c r="V24" s="3">
        <f t="shared" ref="V24" si="27">IF(D24="YT",1,0)</f>
        <v>0</v>
      </c>
      <c r="W24" s="3">
        <f t="shared" ref="W24" si="28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00" t="s">
        <v>12</v>
      </c>
      <c r="C25" s="101" t="s">
        <v>127</v>
      </c>
      <c r="D25" s="105"/>
      <c r="E25" s="119"/>
      <c r="F25" s="210"/>
      <c r="G25" s="211"/>
      <c r="H25" s="211"/>
      <c r="I25" s="211"/>
      <c r="J25" s="55"/>
      <c r="K25" s="124">
        <f t="shared" si="0"/>
        <v>0</v>
      </c>
      <c r="L25" s="56"/>
      <c r="M25" s="128">
        <f t="shared" si="1"/>
        <v>0</v>
      </c>
      <c r="N25"/>
      <c r="O25"/>
      <c r="R25" s="3">
        <f t="shared" si="2"/>
        <v>0</v>
      </c>
      <c r="S25" s="3">
        <f t="shared" si="3"/>
        <v>0</v>
      </c>
      <c r="T25" s="3">
        <f t="shared" ref="T25" si="29">IF(D25=$M$4,5,0)</f>
        <v>0</v>
      </c>
      <c r="U25" s="3">
        <f t="shared" ref="U25" si="30">IF(D25="TIE",4,0)</f>
        <v>0</v>
      </c>
      <c r="V25" s="3">
        <f t="shared" ref="V25" si="31">IF(D25="YT",5,0)</f>
        <v>0</v>
      </c>
      <c r="W25" s="133">
        <f t="shared" ref="W25" si="32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00"/>
      <c r="C26" s="101" t="s">
        <v>128</v>
      </c>
      <c r="D26" s="105"/>
      <c r="E26" s="121"/>
      <c r="F26" s="229" t="str">
        <f>IF(D25="TIE","NO Points for 2nd Place"," ")</f>
        <v xml:space="preserve"> </v>
      </c>
      <c r="G26" s="230"/>
      <c r="H26" s="230"/>
      <c r="I26" s="230"/>
      <c r="J26" s="55"/>
      <c r="K26" s="84">
        <f t="shared" si="0"/>
        <v>0</v>
      </c>
      <c r="L26" s="56"/>
      <c r="M26" s="83">
        <f t="shared" si="1"/>
        <v>0</v>
      </c>
      <c r="N26"/>
      <c r="O26"/>
      <c r="R26" s="3">
        <f t="shared" si="2"/>
        <v>0</v>
      </c>
      <c r="S26" s="3">
        <f t="shared" si="3"/>
        <v>0</v>
      </c>
      <c r="T26" s="3">
        <f t="shared" ref="T26" si="33">IF(D26=$M$4,3,0)</f>
        <v>0</v>
      </c>
      <c r="U26" s="3">
        <f t="shared" ref="U26" si="34">IF(D26="TIE",2,0)</f>
        <v>0</v>
      </c>
      <c r="V26" s="3">
        <f t="shared" ref="V26" si="35">IF(D26="YT",3,0)</f>
        <v>0</v>
      </c>
      <c r="W26" s="3">
        <f t="shared" ref="W26" si="36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00"/>
      <c r="C27" s="101" t="s">
        <v>129</v>
      </c>
      <c r="D27" s="105"/>
      <c r="E27" s="121"/>
      <c r="F27" s="229" t="str">
        <f>IF(D26="TIE","NO Points for 2nd Place"," ")</f>
        <v xml:space="preserve"> </v>
      </c>
      <c r="G27" s="230"/>
      <c r="H27" s="230"/>
      <c r="I27" s="230"/>
      <c r="J27" s="55"/>
      <c r="K27" s="84">
        <f t="shared" si="0"/>
        <v>0</v>
      </c>
      <c r="L27" s="56"/>
      <c r="M27" s="83">
        <f t="shared" si="1"/>
        <v>0</v>
      </c>
      <c r="N27"/>
      <c r="O27"/>
      <c r="R27" s="3">
        <f t="shared" si="2"/>
        <v>0</v>
      </c>
      <c r="S27" s="3">
        <f t="shared" si="3"/>
        <v>0</v>
      </c>
      <c r="T27" s="3">
        <f t="shared" ref="T27" si="37">IF(D27=$M$4,1,0)</f>
        <v>0</v>
      </c>
      <c r="U27" s="3">
        <f t="shared" ref="U27" si="38">IF(D27="TIE",0.5,0)</f>
        <v>0</v>
      </c>
      <c r="V27" s="3">
        <f t="shared" ref="V27" si="39">IF(D27="YT",1,0)</f>
        <v>0</v>
      </c>
      <c r="W27" s="3">
        <f t="shared" ref="W27" si="40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/>
      <c r="E28" s="116"/>
      <c r="F28" s="204"/>
      <c r="G28" s="205"/>
      <c r="H28" s="205"/>
      <c r="I28" s="205"/>
      <c r="J28" s="55"/>
      <c r="K28" s="126">
        <f t="shared" si="0"/>
        <v>0</v>
      </c>
      <c r="L28" s="56"/>
      <c r="M28" s="127">
        <f t="shared" si="1"/>
        <v>0</v>
      </c>
      <c r="N28"/>
      <c r="O28"/>
      <c r="R28" s="3">
        <f t="shared" si="2"/>
        <v>0</v>
      </c>
      <c r="S28" s="3">
        <f t="shared" si="3"/>
        <v>0</v>
      </c>
      <c r="T28" s="3">
        <f t="shared" ref="T28" si="41">IF(D28=$M$4,5,0)</f>
        <v>0</v>
      </c>
      <c r="U28" s="3">
        <f t="shared" ref="U28" si="42">IF(D28="TIE",4,0)</f>
        <v>0</v>
      </c>
      <c r="V28" s="3">
        <f t="shared" ref="V28" si="43">IF(D28="YT",5,0)</f>
        <v>0</v>
      </c>
      <c r="W28" s="3">
        <f t="shared" ref="W28" si="44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/>
      <c r="E29" s="120"/>
      <c r="F29" s="204" t="str">
        <f>IF(D28="TIE","NO Points for 2nd Place"," ")</f>
        <v xml:space="preserve"> </v>
      </c>
      <c r="G29" s="205"/>
      <c r="H29" s="205"/>
      <c r="I29" s="205"/>
      <c r="J29" s="55"/>
      <c r="K29" s="86">
        <f t="shared" si="0"/>
        <v>0</v>
      </c>
      <c r="L29" s="56"/>
      <c r="M29" s="87">
        <f t="shared" si="1"/>
        <v>0</v>
      </c>
      <c r="N29"/>
      <c r="O29"/>
      <c r="R29" s="3">
        <f t="shared" si="2"/>
        <v>0</v>
      </c>
      <c r="S29" s="3">
        <f t="shared" si="3"/>
        <v>0</v>
      </c>
      <c r="T29" s="3">
        <f t="shared" ref="T29" si="45">IF(D29=$M$4,3,0)</f>
        <v>0</v>
      </c>
      <c r="U29" s="3">
        <f t="shared" ref="U29" si="46">IF(D29="TIE",2,0)</f>
        <v>0</v>
      </c>
      <c r="V29" s="3">
        <f t="shared" ref="V29" si="47">IF(D29="YT",3,0)</f>
        <v>0</v>
      </c>
      <c r="W29" s="3">
        <f t="shared" ref="W29" si="48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/>
      <c r="E30" s="120"/>
      <c r="F30" s="204" t="str">
        <f>IF(D29="TIE","NO Points for 3nd Place"," ")</f>
        <v xml:space="preserve"> </v>
      </c>
      <c r="G30" s="205"/>
      <c r="H30" s="205"/>
      <c r="I30" s="205" t="str">
        <f>IF(D29="TIE","NO Points for 3rd Place"," ")</f>
        <v xml:space="preserve"> </v>
      </c>
      <c r="J30" s="55"/>
      <c r="K30" s="86">
        <f t="shared" si="0"/>
        <v>0</v>
      </c>
      <c r="L30" s="56"/>
      <c r="M30" s="87">
        <f t="shared" si="1"/>
        <v>0</v>
      </c>
      <c r="N30"/>
      <c r="O30"/>
      <c r="R30" s="3">
        <f t="shared" si="2"/>
        <v>0</v>
      </c>
      <c r="S30" s="3">
        <f t="shared" si="3"/>
        <v>0</v>
      </c>
      <c r="T30" s="3">
        <f t="shared" ref="T30" si="49">IF(D30=$M$4,1,0)</f>
        <v>0</v>
      </c>
      <c r="U30" s="3">
        <f t="shared" ref="U30" si="50">IF(D30="TIE",0.5,0)</f>
        <v>0</v>
      </c>
      <c r="V30" s="3">
        <f t="shared" ref="V30" si="51">IF(D30="YT",1,0)</f>
        <v>0</v>
      </c>
      <c r="W30" s="3">
        <f t="shared" ref="W30" si="52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00" t="s">
        <v>14</v>
      </c>
      <c r="C31" s="101" t="s">
        <v>127</v>
      </c>
      <c r="D31" s="111"/>
      <c r="E31" s="112"/>
      <c r="F31" s="206"/>
      <c r="G31" s="207"/>
      <c r="H31" s="207"/>
      <c r="I31" s="207"/>
      <c r="J31" s="55"/>
      <c r="K31" s="113">
        <f t="shared" si="0"/>
        <v>0</v>
      </c>
      <c r="L31" s="56"/>
      <c r="M31" s="114">
        <f t="shared" si="1"/>
        <v>0</v>
      </c>
      <c r="N31"/>
      <c r="O31"/>
      <c r="R31" s="3">
        <f t="shared" si="2"/>
        <v>0</v>
      </c>
      <c r="S31" s="3">
        <f t="shared" si="3"/>
        <v>0</v>
      </c>
      <c r="T31" s="3">
        <f t="shared" ref="T31:T32" si="53">IF(D31=$M$4,5,0)</f>
        <v>0</v>
      </c>
      <c r="U31" s="3">
        <f>IF(D31="TIE",2.5,0)</f>
        <v>0</v>
      </c>
      <c r="V31" s="3">
        <f>IF(D31="YT",5,0)</f>
        <v>0</v>
      </c>
      <c r="W31" s="3">
        <f>IF(D31="TIE",2.5,0)</f>
        <v>0</v>
      </c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/>
      <c r="E32" s="116"/>
      <c r="F32" s="204"/>
      <c r="G32" s="205"/>
      <c r="H32" s="205"/>
      <c r="I32" s="205"/>
      <c r="J32" s="55"/>
      <c r="K32" s="126">
        <f t="shared" si="0"/>
        <v>0</v>
      </c>
      <c r="L32" s="56"/>
      <c r="M32" s="127">
        <f t="shared" si="1"/>
        <v>0</v>
      </c>
      <c r="N32"/>
      <c r="O32"/>
      <c r="R32" s="3">
        <f t="shared" si="2"/>
        <v>0</v>
      </c>
      <c r="S32" s="3">
        <f t="shared" si="3"/>
        <v>0</v>
      </c>
      <c r="T32" s="3">
        <f t="shared" si="53"/>
        <v>0</v>
      </c>
      <c r="U32" s="3">
        <f t="shared" ref="U32" si="54">IF(D32="TIE",4,0)</f>
        <v>0</v>
      </c>
      <c r="V32" s="3">
        <f t="shared" ref="V32" si="55">IF(D32="YT",5,0)</f>
        <v>0</v>
      </c>
      <c r="W32" s="3">
        <f t="shared" ref="W32" si="56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/>
      <c r="E33" s="120"/>
      <c r="F33" s="204" t="str">
        <f>IF(D32="TIE","NO Points for 2nd Place"," ")</f>
        <v xml:space="preserve"> </v>
      </c>
      <c r="G33" s="205"/>
      <c r="H33" s="205"/>
      <c r="I33" s="205"/>
      <c r="J33" s="55"/>
      <c r="K33" s="86">
        <f t="shared" si="0"/>
        <v>0</v>
      </c>
      <c r="L33" s="56"/>
      <c r="M33" s="87">
        <f t="shared" si="1"/>
        <v>0</v>
      </c>
      <c r="N33"/>
      <c r="O33"/>
      <c r="R33" s="3">
        <f t="shared" si="2"/>
        <v>0</v>
      </c>
      <c r="S33" s="3">
        <f t="shared" si="3"/>
        <v>0</v>
      </c>
      <c r="T33" s="3">
        <f t="shared" ref="T33" si="57">IF(D33=$M$4,3,0)</f>
        <v>0</v>
      </c>
      <c r="U33" s="3">
        <f t="shared" ref="U33" si="58">IF(D33="TIE",2,0)</f>
        <v>0</v>
      </c>
      <c r="V33" s="3">
        <f t="shared" ref="V33" si="59">IF(D33="YT",3,0)</f>
        <v>0</v>
      </c>
      <c r="W33" s="3">
        <f t="shared" ref="W33" si="60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/>
      <c r="E34" s="120"/>
      <c r="F34" s="204" t="str">
        <f>IF(D33="TIE","NO Points for 3nd Place"," ")</f>
        <v xml:space="preserve"> </v>
      </c>
      <c r="G34" s="205"/>
      <c r="H34" s="205"/>
      <c r="I34" s="205" t="str">
        <f>IF(D33="TIE","NO Points for 3rd Place"," ")</f>
        <v xml:space="preserve"> </v>
      </c>
      <c r="J34" s="55"/>
      <c r="K34" s="117">
        <f t="shared" si="0"/>
        <v>0</v>
      </c>
      <c r="L34" s="56"/>
      <c r="M34" s="118">
        <f t="shared" si="1"/>
        <v>0</v>
      </c>
      <c r="N34"/>
      <c r="O34"/>
      <c r="R34" s="3">
        <f t="shared" si="2"/>
        <v>0</v>
      </c>
      <c r="S34" s="3">
        <f t="shared" si="3"/>
        <v>0</v>
      </c>
      <c r="T34" s="3">
        <f t="shared" ref="T34" si="61">IF(D34=$M$4,1,0)</f>
        <v>0</v>
      </c>
      <c r="U34" s="3">
        <f t="shared" ref="U34" si="62">IF(D34="TIE",0.5,0)</f>
        <v>0</v>
      </c>
      <c r="V34" s="3">
        <f t="shared" ref="V34" si="63">IF(D34="YT",1,0)</f>
        <v>0</v>
      </c>
      <c r="W34" s="3">
        <f t="shared" ref="W34" si="64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00" t="s">
        <v>16</v>
      </c>
      <c r="C35" s="101" t="s">
        <v>127</v>
      </c>
      <c r="D35" s="105"/>
      <c r="E35" s="119"/>
      <c r="F35" s="210"/>
      <c r="G35" s="211"/>
      <c r="H35" s="211"/>
      <c r="I35" s="211"/>
      <c r="J35" s="55"/>
      <c r="K35" s="84">
        <f t="shared" si="0"/>
        <v>0</v>
      </c>
      <c r="L35" s="56"/>
      <c r="M35" s="83">
        <f t="shared" si="1"/>
        <v>0</v>
      </c>
      <c r="N35"/>
      <c r="O35"/>
      <c r="R35" s="3">
        <f t="shared" si="2"/>
        <v>0</v>
      </c>
      <c r="S35" s="3">
        <f t="shared" si="3"/>
        <v>0</v>
      </c>
      <c r="T35" s="3">
        <f t="shared" ref="T35" si="65">IF(D35=$M$4,5,0)</f>
        <v>0</v>
      </c>
      <c r="U35" s="3">
        <f t="shared" ref="U35" si="66">IF(D35="TIE",4,0)</f>
        <v>0</v>
      </c>
      <c r="V35" s="3">
        <f t="shared" ref="V35" si="67">IF(D35="YT",5,0)</f>
        <v>0</v>
      </c>
      <c r="W35" s="3">
        <f t="shared" ref="W35" si="68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00"/>
      <c r="C36" s="101" t="s">
        <v>128</v>
      </c>
      <c r="D36" s="105"/>
      <c r="E36" s="121"/>
      <c r="F36" s="229" t="str">
        <f>IF(D35="TIE","NO Points for 2nd Place"," ")</f>
        <v xml:space="preserve"> </v>
      </c>
      <c r="G36" s="230"/>
      <c r="H36" s="230"/>
      <c r="I36" s="230"/>
      <c r="J36" s="55"/>
      <c r="K36" s="84">
        <f t="shared" si="0"/>
        <v>0</v>
      </c>
      <c r="L36" s="56"/>
      <c r="M36" s="83">
        <f t="shared" si="1"/>
        <v>0</v>
      </c>
      <c r="N36"/>
      <c r="O36"/>
      <c r="R36" s="3">
        <f t="shared" si="2"/>
        <v>0</v>
      </c>
      <c r="S36" s="3">
        <f t="shared" si="3"/>
        <v>0</v>
      </c>
      <c r="T36" s="3">
        <f t="shared" ref="T36" si="69">IF(D36=$M$4,3,0)</f>
        <v>0</v>
      </c>
      <c r="U36" s="3">
        <f t="shared" ref="U36" si="70">IF(D36="TIE",2,0)</f>
        <v>0</v>
      </c>
      <c r="V36" s="3">
        <f t="shared" ref="V36" si="71">IF(D36="YT",3,0)</f>
        <v>0</v>
      </c>
      <c r="W36" s="3">
        <f t="shared" ref="W36" si="72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00"/>
      <c r="C37" s="101" t="s">
        <v>129</v>
      </c>
      <c r="D37" s="105"/>
      <c r="E37" s="121"/>
      <c r="F37" s="229" t="str">
        <f>IF(D36="TIE","NO Points for 2nd Place"," ")</f>
        <v xml:space="preserve"> </v>
      </c>
      <c r="G37" s="230"/>
      <c r="H37" s="230"/>
      <c r="I37" s="230"/>
      <c r="J37" s="55"/>
      <c r="K37" s="84">
        <f t="shared" si="0"/>
        <v>0</v>
      </c>
      <c r="L37" s="56"/>
      <c r="M37" s="83">
        <f t="shared" si="1"/>
        <v>0</v>
      </c>
      <c r="N37"/>
      <c r="O37"/>
      <c r="R37" s="3">
        <f t="shared" si="2"/>
        <v>0</v>
      </c>
      <c r="S37" s="3">
        <f t="shared" si="3"/>
        <v>0</v>
      </c>
      <c r="T37" s="3">
        <f t="shared" ref="T37" si="73">IF(D37=$M$4,1,0)</f>
        <v>0</v>
      </c>
      <c r="U37" s="3">
        <f t="shared" ref="U37" si="74">IF(D37="TIE",0.5,0)</f>
        <v>0</v>
      </c>
      <c r="V37" s="3">
        <f t="shared" ref="V37" si="75">IF(D37="YT",1,0)</f>
        <v>0</v>
      </c>
      <c r="W37" s="3">
        <f t="shared" ref="W37" si="76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/>
      <c r="E38" s="116"/>
      <c r="F38" s="204"/>
      <c r="G38" s="205"/>
      <c r="H38" s="205"/>
      <c r="I38" s="205"/>
      <c r="J38" s="55"/>
      <c r="K38" s="126">
        <f t="shared" si="0"/>
        <v>0</v>
      </c>
      <c r="L38" s="56"/>
      <c r="M38" s="127">
        <f t="shared" si="1"/>
        <v>0</v>
      </c>
      <c r="N38"/>
      <c r="O38"/>
      <c r="R38" s="3">
        <f t="shared" si="2"/>
        <v>0</v>
      </c>
      <c r="S38" s="3">
        <f t="shared" si="3"/>
        <v>0</v>
      </c>
      <c r="T38" s="3">
        <f t="shared" ref="T38" si="77">IF(D38=$M$4,5,0)</f>
        <v>0</v>
      </c>
      <c r="U38" s="3">
        <f t="shared" ref="U38" si="78">IF(D38="TIE",4,0)</f>
        <v>0</v>
      </c>
      <c r="V38" s="3">
        <f t="shared" ref="V38" si="79">IF(D38="YT",5,0)</f>
        <v>0</v>
      </c>
      <c r="W38" s="3">
        <f t="shared" ref="W38" si="80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/>
      <c r="E39" s="120"/>
      <c r="F39" s="204" t="str">
        <f>IF(D38="TIE","NO Points for 2nd Place"," ")</f>
        <v xml:space="preserve"> </v>
      </c>
      <c r="G39" s="205"/>
      <c r="H39" s="205"/>
      <c r="I39" s="205"/>
      <c r="J39" s="55"/>
      <c r="K39" s="86">
        <f t="shared" si="0"/>
        <v>0</v>
      </c>
      <c r="L39" s="56"/>
      <c r="M39" s="87">
        <f t="shared" si="1"/>
        <v>0</v>
      </c>
      <c r="N39"/>
      <c r="O39"/>
      <c r="R39" s="3">
        <f t="shared" si="2"/>
        <v>0</v>
      </c>
      <c r="S39" s="3">
        <f t="shared" si="3"/>
        <v>0</v>
      </c>
      <c r="T39" s="3">
        <f t="shared" ref="T39" si="81">IF(D39=$M$4,3,0)</f>
        <v>0</v>
      </c>
      <c r="U39" s="3">
        <f t="shared" ref="U39" si="82">IF(D39="TIE",2,0)</f>
        <v>0</v>
      </c>
      <c r="V39" s="3">
        <f t="shared" ref="V39" si="83">IF(D39="YT",3,0)</f>
        <v>0</v>
      </c>
      <c r="W39" s="3">
        <f t="shared" ref="W39" si="84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/>
      <c r="E40" s="120"/>
      <c r="F40" s="204" t="str">
        <f>IF(D39="TIE","NO Points for 3nd Place"," ")</f>
        <v xml:space="preserve"> </v>
      </c>
      <c r="G40" s="205"/>
      <c r="H40" s="205"/>
      <c r="I40" s="205" t="str">
        <f>IF(D39="TIE","NO Points for 3rd Place"," ")</f>
        <v xml:space="preserve"> </v>
      </c>
      <c r="J40" s="55"/>
      <c r="K40" s="117">
        <f t="shared" si="0"/>
        <v>0</v>
      </c>
      <c r="L40" s="56"/>
      <c r="M40" s="87">
        <f t="shared" si="1"/>
        <v>0</v>
      </c>
      <c r="N40"/>
      <c r="O40"/>
      <c r="R40" s="3">
        <f t="shared" si="2"/>
        <v>0</v>
      </c>
      <c r="S40" s="3">
        <f t="shared" si="3"/>
        <v>0</v>
      </c>
      <c r="T40" s="3">
        <f t="shared" ref="T40" si="85">IF(D40=$M$4,1,0)</f>
        <v>0</v>
      </c>
      <c r="U40" s="3">
        <f t="shared" ref="U40" si="86">IF(D40="TIE",0.5,0)</f>
        <v>0</v>
      </c>
      <c r="V40" s="3">
        <f t="shared" ref="V40" si="87">IF(D40="YT",1,0)</f>
        <v>0</v>
      </c>
      <c r="W40" s="3">
        <f t="shared" ref="W40" si="88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00" t="s">
        <v>18</v>
      </c>
      <c r="C41" s="101" t="s">
        <v>127</v>
      </c>
      <c r="D41" s="105"/>
      <c r="E41" s="119"/>
      <c r="F41" s="210"/>
      <c r="G41" s="211"/>
      <c r="H41" s="211"/>
      <c r="I41" s="211"/>
      <c r="J41" s="55"/>
      <c r="K41" s="84">
        <f t="shared" si="0"/>
        <v>0</v>
      </c>
      <c r="L41" s="56"/>
      <c r="M41" s="128">
        <f t="shared" si="1"/>
        <v>0</v>
      </c>
      <c r="N41"/>
      <c r="O41"/>
      <c r="R41" s="3">
        <f t="shared" si="2"/>
        <v>0</v>
      </c>
      <c r="S41" s="3">
        <f t="shared" si="3"/>
        <v>0</v>
      </c>
      <c r="T41" s="3">
        <f t="shared" ref="T41" si="89">IF(D41=$M$4,5,0)</f>
        <v>0</v>
      </c>
      <c r="U41" s="3">
        <f t="shared" ref="U41" si="90">IF(D41="TIE",4,0)</f>
        <v>0</v>
      </c>
      <c r="V41" s="3">
        <f t="shared" ref="V41" si="91">IF(D41="YT",5,0)</f>
        <v>0</v>
      </c>
      <c r="W41" s="3">
        <f t="shared" ref="W41" si="92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00"/>
      <c r="C42" s="101" t="s">
        <v>128</v>
      </c>
      <c r="D42" s="105"/>
      <c r="E42" s="121"/>
      <c r="F42" s="229" t="str">
        <f>IF(D41="TIE","NO Points for 2nd Place"," ")</f>
        <v xml:space="preserve"> </v>
      </c>
      <c r="G42" s="230"/>
      <c r="H42" s="230"/>
      <c r="I42" s="230"/>
      <c r="J42" s="55"/>
      <c r="K42" s="84">
        <f t="shared" si="0"/>
        <v>0</v>
      </c>
      <c r="L42" s="56"/>
      <c r="M42" s="83">
        <f t="shared" si="1"/>
        <v>0</v>
      </c>
      <c r="N42"/>
      <c r="O42"/>
      <c r="R42" s="3">
        <f t="shared" si="2"/>
        <v>0</v>
      </c>
      <c r="S42" s="3">
        <f t="shared" si="3"/>
        <v>0</v>
      </c>
      <c r="T42" s="3">
        <f t="shared" ref="T42" si="93">IF(D42=$M$4,3,0)</f>
        <v>0</v>
      </c>
      <c r="U42" s="3">
        <f t="shared" ref="U42" si="94">IF(D42="TIE",2,0)</f>
        <v>0</v>
      </c>
      <c r="V42" s="3">
        <f t="shared" ref="V42" si="95">IF(D42="YT",3,0)</f>
        <v>0</v>
      </c>
      <c r="W42" s="3">
        <f t="shared" ref="W42" si="96">IF(D42="TIE",2,0)</f>
        <v>0</v>
      </c>
    </row>
    <row r="43" spans="2:40" s="1" customFormat="1" ht="15" x14ac:dyDescent="0.2">
      <c r="B43" s="100"/>
      <c r="C43" s="101" t="s">
        <v>129</v>
      </c>
      <c r="D43" s="105"/>
      <c r="E43" s="121"/>
      <c r="F43" s="229" t="str">
        <f>IF(D42="TIE","NO Points for 2nd Place"," ")</f>
        <v xml:space="preserve"> </v>
      </c>
      <c r="G43" s="230"/>
      <c r="H43" s="230"/>
      <c r="I43" s="230"/>
      <c r="J43" s="55"/>
      <c r="K43" s="84">
        <f t="shared" si="0"/>
        <v>0</v>
      </c>
      <c r="L43" s="56"/>
      <c r="M43" s="83">
        <f t="shared" si="1"/>
        <v>0</v>
      </c>
      <c r="N43"/>
      <c r="O43"/>
      <c r="R43" s="3">
        <f t="shared" si="2"/>
        <v>0</v>
      </c>
      <c r="S43" s="3">
        <f t="shared" si="3"/>
        <v>0</v>
      </c>
      <c r="T43" s="3">
        <f t="shared" ref="T43" si="97">IF(D43=$M$4,1,0)</f>
        <v>0</v>
      </c>
      <c r="U43" s="3">
        <f t="shared" ref="U43" si="98">IF(D43="TIE",0.5,0)</f>
        <v>0</v>
      </c>
      <c r="V43" s="3">
        <f t="shared" ref="V43" si="99">IF(D43="YT",1,0)</f>
        <v>0</v>
      </c>
      <c r="W43" s="3">
        <f t="shared" ref="W43" si="100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/>
      <c r="E44" s="116"/>
      <c r="F44" s="204"/>
      <c r="G44" s="205"/>
      <c r="H44" s="205"/>
      <c r="I44" s="205"/>
      <c r="J44" s="55"/>
      <c r="K44" s="126">
        <f t="shared" si="0"/>
        <v>0</v>
      </c>
      <c r="L44" s="56"/>
      <c r="M44" s="127">
        <f t="shared" si="1"/>
        <v>0</v>
      </c>
      <c r="N44"/>
      <c r="O44"/>
      <c r="R44" s="3">
        <f t="shared" si="2"/>
        <v>0</v>
      </c>
      <c r="S44" s="3">
        <f t="shared" si="3"/>
        <v>0</v>
      </c>
      <c r="T44" s="3">
        <f t="shared" ref="T44" si="101">IF(D44=$M$4,5,0)</f>
        <v>0</v>
      </c>
      <c r="U44" s="3">
        <f t="shared" ref="U44" si="102">IF(D44="TIE",4,0)</f>
        <v>0</v>
      </c>
      <c r="V44" s="3">
        <f t="shared" ref="V44" si="103">IF(D44="YT",5,0)</f>
        <v>0</v>
      </c>
      <c r="W44" s="3">
        <f t="shared" ref="W44" si="104">IF(D44="TIE",4,0)</f>
        <v>0</v>
      </c>
    </row>
    <row r="45" spans="2:40" s="1" customFormat="1" ht="15" x14ac:dyDescent="0.2">
      <c r="B45" s="98"/>
      <c r="C45" s="99" t="s">
        <v>128</v>
      </c>
      <c r="D45" s="108"/>
      <c r="E45" s="120"/>
      <c r="F45" s="204" t="str">
        <f>IF(D44="TIE","NO Points for 2nd Place"," ")</f>
        <v xml:space="preserve"> </v>
      </c>
      <c r="G45" s="205"/>
      <c r="H45" s="205"/>
      <c r="I45" s="205"/>
      <c r="J45" s="55"/>
      <c r="K45" s="86">
        <f t="shared" si="0"/>
        <v>0</v>
      </c>
      <c r="L45" s="56"/>
      <c r="M45" s="87">
        <f t="shared" si="1"/>
        <v>0</v>
      </c>
      <c r="N45"/>
      <c r="O45"/>
      <c r="R45" s="3">
        <f t="shared" si="2"/>
        <v>0</v>
      </c>
      <c r="S45" s="3">
        <f t="shared" si="3"/>
        <v>0</v>
      </c>
      <c r="T45" s="3">
        <f t="shared" ref="T45" si="105">IF(D45=$M$4,3,0)</f>
        <v>0</v>
      </c>
      <c r="U45" s="3">
        <f t="shared" ref="U45" si="106">IF(D45="TIE",2,0)</f>
        <v>0</v>
      </c>
      <c r="V45" s="3">
        <f t="shared" ref="V45" si="107">IF(D45="YT",3,0)</f>
        <v>0</v>
      </c>
      <c r="W45" s="3">
        <f t="shared" ref="W45" si="108">IF(D45="TIE",2,0)</f>
        <v>0</v>
      </c>
    </row>
    <row r="46" spans="2:40" s="1" customFormat="1" ht="15" x14ac:dyDescent="0.2">
      <c r="B46" s="98"/>
      <c r="C46" s="99" t="s">
        <v>129</v>
      </c>
      <c r="D46" s="104"/>
      <c r="E46" s="120"/>
      <c r="F46" s="204" t="str">
        <f>IF(D45="TIE","NO Points for 3nd Place"," ")</f>
        <v xml:space="preserve"> </v>
      </c>
      <c r="G46" s="205"/>
      <c r="H46" s="205"/>
      <c r="I46" s="205" t="str">
        <f>IF(D45="TIE","NO Points for 3rd Place"," ")</f>
        <v xml:space="preserve"> </v>
      </c>
      <c r="J46" s="55"/>
      <c r="K46" s="86">
        <f t="shared" si="0"/>
        <v>0</v>
      </c>
      <c r="L46" s="56"/>
      <c r="M46" s="87">
        <f t="shared" si="1"/>
        <v>0</v>
      </c>
      <c r="N46"/>
      <c r="O46"/>
      <c r="R46" s="3">
        <f t="shared" si="2"/>
        <v>0</v>
      </c>
      <c r="S46" s="3">
        <f t="shared" si="3"/>
        <v>0</v>
      </c>
      <c r="T46" s="3">
        <f t="shared" ref="T46" si="109">IF(D46=$M$4,1,0)</f>
        <v>0</v>
      </c>
      <c r="U46" s="3">
        <f t="shared" ref="U46" si="110">IF(D46="TIE",0.5,0)</f>
        <v>0</v>
      </c>
      <c r="V46" s="3">
        <f t="shared" ref="V46" si="111">IF(D46="YT",1,0)</f>
        <v>0</v>
      </c>
      <c r="W46" s="3">
        <f t="shared" ref="W46" si="112">IF(D46="TIE",0.5,0)</f>
        <v>0</v>
      </c>
    </row>
    <row r="47" spans="2:40" s="1" customFormat="1" ht="15" x14ac:dyDescent="0.2">
      <c r="B47" s="100" t="s">
        <v>20</v>
      </c>
      <c r="C47" s="101" t="s">
        <v>127</v>
      </c>
      <c r="D47" s="105"/>
      <c r="E47" s="119"/>
      <c r="F47" s="210"/>
      <c r="G47" s="211"/>
      <c r="H47" s="211"/>
      <c r="I47" s="211"/>
      <c r="J47" s="55"/>
      <c r="K47" s="124">
        <f t="shared" si="0"/>
        <v>0</v>
      </c>
      <c r="L47" s="56"/>
      <c r="M47" s="128">
        <f t="shared" si="1"/>
        <v>0</v>
      </c>
      <c r="N47"/>
      <c r="O47"/>
      <c r="R47" s="3">
        <f t="shared" si="2"/>
        <v>0</v>
      </c>
      <c r="S47" s="3">
        <f t="shared" si="3"/>
        <v>0</v>
      </c>
      <c r="T47" s="3">
        <f t="shared" ref="T47" si="113">IF(D47=$M$4,5,0)</f>
        <v>0</v>
      </c>
      <c r="U47" s="3">
        <f t="shared" ref="U47" si="114">IF(D47="TIE",4,0)</f>
        <v>0</v>
      </c>
      <c r="V47" s="3">
        <f t="shared" ref="V47" si="115">IF(D47="YT",5,0)</f>
        <v>0</v>
      </c>
      <c r="W47" s="3">
        <f t="shared" ref="W47" si="116">IF(D47="TIE",4,0)</f>
        <v>0</v>
      </c>
    </row>
    <row r="48" spans="2:40" s="1" customFormat="1" ht="15" x14ac:dyDescent="0.2">
      <c r="B48" s="100"/>
      <c r="C48" s="101" t="s">
        <v>128</v>
      </c>
      <c r="D48" s="105"/>
      <c r="E48" s="121"/>
      <c r="F48" s="229" t="str">
        <f>IF(D47="TIE","NO Points for 2nd Place"," ")</f>
        <v xml:space="preserve"> </v>
      </c>
      <c r="G48" s="230"/>
      <c r="H48" s="230"/>
      <c r="I48" s="230"/>
      <c r="J48" s="55"/>
      <c r="K48" s="84">
        <f t="shared" si="0"/>
        <v>0</v>
      </c>
      <c r="L48" s="56"/>
      <c r="M48" s="83">
        <f t="shared" si="1"/>
        <v>0</v>
      </c>
      <c r="N48"/>
      <c r="O48"/>
      <c r="R48" s="3">
        <f t="shared" si="2"/>
        <v>0</v>
      </c>
      <c r="S48" s="3">
        <f t="shared" si="3"/>
        <v>0</v>
      </c>
      <c r="T48" s="3">
        <f t="shared" ref="T48" si="117">IF(D48=$M$4,3,0)</f>
        <v>0</v>
      </c>
      <c r="U48" s="3">
        <f t="shared" ref="U48" si="118">IF(D48="TIE",2,0)</f>
        <v>0</v>
      </c>
      <c r="V48" s="3">
        <f t="shared" ref="V48" si="119">IF(D48="YT",3,0)</f>
        <v>0</v>
      </c>
      <c r="W48" s="3">
        <f t="shared" ref="W48" si="120">IF(D48="TIE",2,0)</f>
        <v>0</v>
      </c>
    </row>
    <row r="49" spans="2:23" s="1" customFormat="1" ht="15" x14ac:dyDescent="0.2">
      <c r="B49" s="100"/>
      <c r="C49" s="101" t="s">
        <v>129</v>
      </c>
      <c r="D49" s="105"/>
      <c r="E49" s="121"/>
      <c r="F49" s="229" t="str">
        <f>IF(D48="TIE","NO Points for 2nd Place"," ")</f>
        <v xml:space="preserve"> </v>
      </c>
      <c r="G49" s="230"/>
      <c r="H49" s="230"/>
      <c r="I49" s="230"/>
      <c r="J49" s="55"/>
      <c r="K49" s="125">
        <f t="shared" si="0"/>
        <v>0</v>
      </c>
      <c r="L49" s="56"/>
      <c r="M49" s="83">
        <f t="shared" si="1"/>
        <v>0</v>
      </c>
      <c r="N49"/>
      <c r="O49"/>
      <c r="R49" s="3">
        <f t="shared" si="2"/>
        <v>0</v>
      </c>
      <c r="S49" s="3">
        <f t="shared" si="3"/>
        <v>0</v>
      </c>
      <c r="T49" s="3">
        <f t="shared" ref="T49" si="121">IF(D49=$M$4,1,0)</f>
        <v>0</v>
      </c>
      <c r="U49" s="3">
        <f t="shared" ref="U49" si="122">IF(D49="TIE",0.5,0)</f>
        <v>0</v>
      </c>
      <c r="V49" s="3">
        <f t="shared" ref="V49" si="123">IF(D49="YT",1,0)</f>
        <v>0</v>
      </c>
      <c r="W49" s="3">
        <f t="shared" ref="W49" si="124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/>
      <c r="E50" s="116"/>
      <c r="F50" s="204"/>
      <c r="G50" s="205"/>
      <c r="H50" s="205"/>
      <c r="I50" s="205"/>
      <c r="J50" s="55"/>
      <c r="K50" s="86">
        <f t="shared" si="0"/>
        <v>0</v>
      </c>
      <c r="L50" s="56"/>
      <c r="M50" s="127">
        <f t="shared" si="1"/>
        <v>0</v>
      </c>
      <c r="N50"/>
      <c r="O50"/>
      <c r="R50" s="3">
        <f t="shared" si="2"/>
        <v>0</v>
      </c>
      <c r="S50" s="3">
        <f t="shared" si="3"/>
        <v>0</v>
      </c>
      <c r="T50" s="3">
        <f t="shared" ref="T50" si="125">IF(D50=$M$4,5,0)</f>
        <v>0</v>
      </c>
      <c r="U50" s="3">
        <f t="shared" ref="U50" si="126">IF(D50="TIE",4,0)</f>
        <v>0</v>
      </c>
      <c r="V50" s="3">
        <f t="shared" ref="V50" si="127">IF(D50="YT",5,0)</f>
        <v>0</v>
      </c>
      <c r="W50" s="3">
        <f t="shared" ref="W50" si="128">IF(D50="TIE",4,0)</f>
        <v>0</v>
      </c>
    </row>
    <row r="51" spans="2:23" s="1" customFormat="1" ht="15" x14ac:dyDescent="0.2">
      <c r="B51" s="98"/>
      <c r="C51" s="99" t="s">
        <v>128</v>
      </c>
      <c r="D51" s="108"/>
      <c r="E51" s="120"/>
      <c r="F51" s="204" t="str">
        <f>IF(D50="TIE","NO Points for 2nd Place"," ")</f>
        <v xml:space="preserve"> </v>
      </c>
      <c r="G51" s="205"/>
      <c r="H51" s="205"/>
      <c r="I51" s="205"/>
      <c r="J51" s="55"/>
      <c r="K51" s="86">
        <f t="shared" si="0"/>
        <v>0</v>
      </c>
      <c r="L51" s="56"/>
      <c r="M51" s="87">
        <f t="shared" si="1"/>
        <v>0</v>
      </c>
      <c r="N51"/>
      <c r="O51"/>
      <c r="R51" s="3">
        <f t="shared" si="2"/>
        <v>0</v>
      </c>
      <c r="S51" s="3">
        <f t="shared" si="3"/>
        <v>0</v>
      </c>
      <c r="T51" s="3">
        <f t="shared" ref="T51" si="129">IF(D51=$M$4,3,0)</f>
        <v>0</v>
      </c>
      <c r="U51" s="3">
        <f t="shared" ref="U51" si="130">IF(D51="TIE",2,0)</f>
        <v>0</v>
      </c>
      <c r="V51" s="3">
        <f t="shared" ref="V51" si="131">IF(D51="YT",3,0)</f>
        <v>0</v>
      </c>
      <c r="W51" s="3">
        <f t="shared" ref="W51" si="132">IF(D51="TIE",2,0)</f>
        <v>0</v>
      </c>
    </row>
    <row r="52" spans="2:23" s="1" customFormat="1" ht="15.75" thickBot="1" x14ac:dyDescent="0.25">
      <c r="B52" s="132"/>
      <c r="C52" s="99" t="s">
        <v>129</v>
      </c>
      <c r="D52" s="104"/>
      <c r="E52" s="120"/>
      <c r="F52" s="204" t="str">
        <f>IF(D51="TIE","NO Points for 3nd Place"," ")</f>
        <v xml:space="preserve"> </v>
      </c>
      <c r="G52" s="205"/>
      <c r="H52" s="205"/>
      <c r="I52" s="205" t="str">
        <f>IF(D51="TIE","NO Points for 3rd Place"," ")</f>
        <v xml:space="preserve"> </v>
      </c>
      <c r="J52" s="55"/>
      <c r="K52" s="86">
        <f t="shared" si="0"/>
        <v>0</v>
      </c>
      <c r="L52" s="56"/>
      <c r="M52" s="87">
        <f t="shared" si="1"/>
        <v>0</v>
      </c>
      <c r="N52"/>
      <c r="O52"/>
      <c r="R52" s="3">
        <f t="shared" si="2"/>
        <v>0</v>
      </c>
      <c r="S52" s="3">
        <f t="shared" si="3"/>
        <v>0</v>
      </c>
      <c r="T52" s="3">
        <f t="shared" ref="T52" si="133">IF(D52=$M$4,1,0)</f>
        <v>0</v>
      </c>
      <c r="U52" s="3">
        <f t="shared" ref="U52" si="134">IF(D52="TIE",0.5,0)</f>
        <v>0</v>
      </c>
      <c r="V52" s="3">
        <f t="shared" ref="V52" si="135">IF(D52="YT",1,0)</f>
        <v>0</v>
      </c>
      <c r="W52" s="3">
        <f t="shared" ref="W52" si="136">IF(D52="TIE",0.5,0)</f>
        <v>0</v>
      </c>
    </row>
    <row r="53" spans="2:23" s="2" customFormat="1" ht="12.75" customHeight="1" thickTop="1" thickBot="1" x14ac:dyDescent="0.25">
      <c r="B53" s="131"/>
      <c r="C53" s="130"/>
      <c r="D53" s="130"/>
      <c r="E53" s="130"/>
      <c r="F53" s="130"/>
      <c r="G53" s="130"/>
      <c r="H53" s="130"/>
      <c r="I53" s="134" t="s">
        <v>134</v>
      </c>
      <c r="J53" s="135"/>
      <c r="K53" s="136">
        <f>SUM(K5:K52)</f>
        <v>0</v>
      </c>
      <c r="L53" s="137"/>
      <c r="M53" s="138">
        <f>SUM(M5:M52)</f>
        <v>0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12.75" customHeight="1" thickTop="1" x14ac:dyDescent="0.25">
      <c r="B54" s="20"/>
      <c r="C54" s="20"/>
      <c r="D54" s="20"/>
      <c r="E54" s="20"/>
      <c r="F54" s="20"/>
      <c r="G54" s="20"/>
      <c r="H54" s="20"/>
      <c r="I54" s="20"/>
      <c r="J54" s="18"/>
      <c r="K54" s="21"/>
      <c r="L54" s="19"/>
      <c r="M54" s="21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5">
      <c r="B55" s="22" t="s">
        <v>27</v>
      </c>
      <c r="C55" s="22"/>
      <c r="D55" s="22"/>
      <c r="E55" s="53" t="s">
        <v>32</v>
      </c>
      <c r="F55" s="22"/>
      <c r="G55" s="23" t="s">
        <v>28</v>
      </c>
      <c r="H55" s="26"/>
      <c r="I55" s="25"/>
      <c r="J55" s="24" t="s">
        <v>29</v>
      </c>
      <c r="K55" s="21"/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2.75" customHeight="1" x14ac:dyDescent="0.25">
      <c r="B56" s="22" t="s">
        <v>30</v>
      </c>
      <c r="C56" s="22"/>
      <c r="D56" s="22"/>
      <c r="E56" s="53" t="s">
        <v>33</v>
      </c>
      <c r="F56" s="22"/>
      <c r="G56" s="23" t="s">
        <v>28</v>
      </c>
      <c r="H56" s="26"/>
      <c r="I56" s="25"/>
      <c r="J56" s="24" t="s">
        <v>29</v>
      </c>
      <c r="K56" s="21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B57" s="22" t="s">
        <v>31</v>
      </c>
      <c r="C57" s="22"/>
      <c r="D57" s="22"/>
      <c r="E57" s="53"/>
      <c r="F57" s="22"/>
      <c r="G57" s="23" t="s">
        <v>28</v>
      </c>
      <c r="H57" s="26"/>
      <c r="I57" s="25"/>
      <c r="J57" s="24" t="s">
        <v>29</v>
      </c>
      <c r="K57" s="21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B62"/>
      <c r="C62"/>
      <c r="D62"/>
      <c r="E62"/>
      <c r="F62"/>
      <c r="G62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76"/>
      <c r="C64" s="176"/>
      <c r="D64" s="176"/>
      <c r="E64" s="176"/>
      <c r="F64" s="176"/>
      <c r="G64" s="176"/>
      <c r="H64" s="144"/>
      <c r="I64" s="144"/>
      <c r="J64" s="176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/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</sheetData>
  <sheetProtection selectLockedCells="1"/>
  <mergeCells count="51">
    <mergeCell ref="F51:I51"/>
    <mergeCell ref="F52:I52"/>
    <mergeCell ref="B63:M63"/>
    <mergeCell ref="F45:I45"/>
    <mergeCell ref="F46:I46"/>
    <mergeCell ref="F47:I47"/>
    <mergeCell ref="F48:I48"/>
    <mergeCell ref="F49:I49"/>
    <mergeCell ref="F50:I50"/>
    <mergeCell ref="F44:I44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32:I32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20:I20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8:I8"/>
    <mergeCell ref="D3:H3"/>
    <mergeCell ref="F4:H4"/>
    <mergeCell ref="F5:I5"/>
    <mergeCell ref="F6:I6"/>
    <mergeCell ref="F7:I7"/>
  </mergeCells>
  <conditionalFormatting sqref="D7:D8">
    <cfRule type="expression" dxfId="30" priority="29" stopIfTrue="1">
      <formula>D6="TIE"</formula>
    </cfRule>
  </conditionalFormatting>
  <conditionalFormatting sqref="D10:D11">
    <cfRule type="expression" dxfId="29" priority="27" stopIfTrue="1">
      <formula>D9="TIE"</formula>
    </cfRule>
  </conditionalFormatting>
  <conditionalFormatting sqref="D13:D14">
    <cfRule type="expression" dxfId="28" priority="19" stopIfTrue="1">
      <formula>D12="TIE"</formula>
    </cfRule>
  </conditionalFormatting>
  <conditionalFormatting sqref="D17:D18">
    <cfRule type="expression" dxfId="27" priority="25" stopIfTrue="1">
      <formula>D16="TIE"</formula>
    </cfRule>
  </conditionalFormatting>
  <conditionalFormatting sqref="D20:D21">
    <cfRule type="expression" dxfId="26" priority="23" stopIfTrue="1">
      <formula>D19="TIE"</formula>
    </cfRule>
  </conditionalFormatting>
  <conditionalFormatting sqref="D23:D24">
    <cfRule type="expression" dxfId="25" priority="17" stopIfTrue="1">
      <formula>D22="TIE"</formula>
    </cfRule>
  </conditionalFormatting>
  <conditionalFormatting sqref="D26:D27">
    <cfRule type="expression" dxfId="24" priority="1" stopIfTrue="1">
      <formula>D25="TIE"</formula>
    </cfRule>
  </conditionalFormatting>
  <conditionalFormatting sqref="D29:D30">
    <cfRule type="expression" dxfId="23" priority="15" stopIfTrue="1">
      <formula>D28="TIE"</formula>
    </cfRule>
  </conditionalFormatting>
  <conditionalFormatting sqref="D33:D34">
    <cfRule type="expression" dxfId="22" priority="13" stopIfTrue="1">
      <formula>D32="TIE"</formula>
    </cfRule>
  </conditionalFormatting>
  <conditionalFormatting sqref="D36:D37">
    <cfRule type="expression" dxfId="21" priority="3" stopIfTrue="1">
      <formula>D35="TIE"</formula>
    </cfRule>
  </conditionalFormatting>
  <conditionalFormatting sqref="D39:D40">
    <cfRule type="expression" dxfId="20" priority="11" stopIfTrue="1">
      <formula>D38="TIE"</formula>
    </cfRule>
  </conditionalFormatting>
  <conditionalFormatting sqref="D42:D43">
    <cfRule type="expression" dxfId="19" priority="5" stopIfTrue="1">
      <formula>D41="TIE"</formula>
    </cfRule>
  </conditionalFormatting>
  <conditionalFormatting sqref="D45:D46">
    <cfRule type="expression" dxfId="18" priority="9" stopIfTrue="1">
      <formula>D44="TIE"</formula>
    </cfRule>
  </conditionalFormatting>
  <conditionalFormatting sqref="D48:D49">
    <cfRule type="expression" dxfId="17" priority="21" stopIfTrue="1">
      <formula>D47="TIE"</formula>
    </cfRule>
  </conditionalFormatting>
  <conditionalFormatting sqref="D51:D52">
    <cfRule type="expression" dxfId="16" priority="7" stopIfTrue="1">
      <formula>D50="TIE"</formula>
    </cfRule>
  </conditionalFormatting>
  <dataValidations count="4">
    <dataValidation type="list" allowBlank="1" showInputMessage="1" showErrorMessage="1" prompt="Enter School Name to left of @ York Tech above" sqref="M4">
      <formula1>$Q$11:$Q$15</formula1>
    </dataValidation>
    <dataValidation type="list" allowBlank="1" showInputMessage="1" showErrorMessage="1" prompt="Enter school ABV in FINAL SCORE also" sqref="D3:H3">
      <formula1>$X$11:$X$17</formula1>
    </dataValidation>
    <dataValidation type="list" allowBlank="1" showInputMessage="1" showErrorMessage="1" sqref="D5:D52">
      <formula1>$Q$4:$Q$7</formula1>
    </dataValidation>
    <dataValidation type="list" allowBlank="1" showInputMessage="1" showErrorMessage="1" sqref="N4:O4">
      <formula1>$Q$11:$Q$15</formula1>
    </dataValidation>
  </dataValidations>
  <printOptions horizontalCentered="1"/>
  <pageMargins left="0.25" right="0.25" top="0" bottom="0" header="0.2" footer="0.2"/>
  <pageSetup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ignoredErrors>
    <ignoredError sqref="F7:F8 F10:F11 F13:F14 F17:F18 F20:F21 F23:F24 F26:F27 F29:F30 F33:F34 F36:F37 F39:F40 F42:F43 F45:F46 F48:F49 F51:F5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88"/>
  <sheetViews>
    <sheetView zoomScaleNormal="100" workbookViewId="0">
      <selection activeCell="F7" sqref="F7:I7"/>
    </sheetView>
  </sheetViews>
  <sheetFormatPr defaultRowHeight="12.75" x14ac:dyDescent="0.2"/>
  <cols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5703125" style="4" customWidth="1"/>
    <col min="11" max="11" width="8.5703125" style="3" customWidth="1"/>
    <col min="12" max="12" width="1.5703125" style="4" customWidth="1"/>
    <col min="13" max="13" width="8.42578125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2.75" customHeight="1" thickBot="1" x14ac:dyDescent="0.25">
      <c r="D1" s="11" t="s">
        <v>25</v>
      </c>
      <c r="E1" s="11"/>
      <c r="F1" s="11"/>
      <c r="G1" s="11"/>
      <c r="J1" s="177"/>
      <c r="K1" s="69" t="s">
        <v>26</v>
      </c>
      <c r="M1" s="70">
        <v>42101</v>
      </c>
      <c r="Q1" s="88" t="s">
        <v>145</v>
      </c>
    </row>
    <row r="2" spans="2:40" ht="15" customHeight="1" thickBot="1" x14ac:dyDescent="0.3">
      <c r="D2" s="11" t="s">
        <v>35</v>
      </c>
      <c r="E2" s="11"/>
      <c r="F2" s="11"/>
      <c r="G2" s="11"/>
      <c r="J2" s="78"/>
      <c r="K2" s="122" t="s">
        <v>134</v>
      </c>
      <c r="L2" s="123"/>
      <c r="M2" s="71"/>
      <c r="Q2" s="88" t="s">
        <v>144</v>
      </c>
    </row>
    <row r="3" spans="2:40" s="1" customFormat="1" ht="17.25" thickTop="1" thickBot="1" x14ac:dyDescent="0.3">
      <c r="B3" s="170" t="s">
        <v>164</v>
      </c>
      <c r="C3" s="171"/>
      <c r="D3" s="231" t="s">
        <v>150</v>
      </c>
      <c r="E3" s="231"/>
      <c r="F3" s="231"/>
      <c r="G3" s="231"/>
      <c r="H3" s="231"/>
      <c r="I3" s="172" t="s">
        <v>125</v>
      </c>
      <c r="J3" s="79"/>
      <c r="K3" s="173">
        <f>SUM(K5:K52)</f>
        <v>0</v>
      </c>
      <c r="L3" s="81"/>
      <c r="M3" s="173">
        <f>SUM(M5:M52)</f>
        <v>0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213"/>
      <c r="J4" s="67"/>
      <c r="K4" s="73" t="s">
        <v>132</v>
      </c>
      <c r="L4" s="80"/>
      <c r="M4" s="74" t="s">
        <v>131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68" t="s">
        <v>5</v>
      </c>
      <c r="C5" s="169" t="s">
        <v>127</v>
      </c>
      <c r="D5" s="166"/>
      <c r="E5" s="167"/>
      <c r="F5" s="221"/>
      <c r="G5" s="222"/>
      <c r="H5" s="222"/>
      <c r="I5" s="222"/>
      <c r="J5" s="54"/>
      <c r="K5" s="174">
        <f t="shared" ref="K5:K52" si="0">R5</f>
        <v>0</v>
      </c>
      <c r="L5" s="56"/>
      <c r="M5" s="175">
        <f t="shared" ref="M5:M52" si="1">S5</f>
        <v>0</v>
      </c>
      <c r="N5"/>
      <c r="O5"/>
      <c r="Q5" s="90" t="str">
        <f>M4</f>
        <v>DC</v>
      </c>
      <c r="R5" s="3">
        <f t="shared" ref="R5:R52" si="2">SUM(V5:W5)</f>
        <v>0</v>
      </c>
      <c r="S5" s="3">
        <f t="shared" ref="S5:S52" si="3">SUM(T5:U5)</f>
        <v>0</v>
      </c>
      <c r="T5" s="3">
        <f>IF(D5=$M$4,5,0)</f>
        <v>0</v>
      </c>
      <c r="U5" s="3">
        <f>IF(D5="TIE",2.5,0)</f>
        <v>0</v>
      </c>
      <c r="V5" s="3">
        <f>IF(D5="YT",5,0)</f>
        <v>0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165</v>
      </c>
      <c r="C6" s="99" t="s">
        <v>127</v>
      </c>
      <c r="D6" s="115"/>
      <c r="E6" s="116"/>
      <c r="F6" s="204"/>
      <c r="G6" s="205"/>
      <c r="H6" s="205"/>
      <c r="I6" s="205"/>
      <c r="J6" s="55"/>
      <c r="K6" s="86">
        <f t="shared" si="0"/>
        <v>0</v>
      </c>
      <c r="L6" s="56"/>
      <c r="M6" s="87">
        <f t="shared" si="1"/>
        <v>0</v>
      </c>
      <c r="N6"/>
      <c r="O6"/>
      <c r="Q6" s="90" t="s">
        <v>133</v>
      </c>
      <c r="R6" s="3">
        <f t="shared" si="2"/>
        <v>0</v>
      </c>
      <c r="S6" s="3">
        <f t="shared" si="3"/>
        <v>0</v>
      </c>
      <c r="T6" s="3">
        <f>IF(D6=$M$4,5,0)</f>
        <v>0</v>
      </c>
      <c r="U6" s="3">
        <f>IF(D6="TIE",4,0)</f>
        <v>0</v>
      </c>
      <c r="V6" s="3">
        <f>IF(D6="YT",5,0)</f>
        <v>0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/>
      <c r="E7" s="120"/>
      <c r="F7" s="204" t="str">
        <f>IF(D6="TIE","NO Points for 2nd Place"," ")</f>
        <v xml:space="preserve"> </v>
      </c>
      <c r="G7" s="205"/>
      <c r="H7" s="205"/>
      <c r="I7" s="205"/>
      <c r="J7" s="55"/>
      <c r="K7" s="86">
        <f t="shared" si="0"/>
        <v>0</v>
      </c>
      <c r="L7" s="56"/>
      <c r="M7" s="87">
        <f t="shared" si="1"/>
        <v>0</v>
      </c>
      <c r="N7"/>
      <c r="O7"/>
      <c r="Q7" s="92"/>
      <c r="R7" s="3">
        <f t="shared" si="2"/>
        <v>0</v>
      </c>
      <c r="S7" s="3">
        <f t="shared" si="3"/>
        <v>0</v>
      </c>
      <c r="T7" s="3">
        <f>IF(D7=$M$4,3,0)</f>
        <v>0</v>
      </c>
      <c r="U7" s="3">
        <f>IF(D7="TIE",2,0)</f>
        <v>0</v>
      </c>
      <c r="V7" s="3">
        <f>IF(D7="YT",3,0)</f>
        <v>0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/>
      <c r="E8" s="120"/>
      <c r="F8" s="204" t="str">
        <f>IF(D7="TIE","NO Points for 3nd Place"," ")</f>
        <v xml:space="preserve"> </v>
      </c>
      <c r="G8" s="205"/>
      <c r="H8" s="205"/>
      <c r="I8" s="205" t="str">
        <f>IF(D7="TIE","NO Points for 3rd Place"," ")</f>
        <v xml:space="preserve"> </v>
      </c>
      <c r="J8" s="55"/>
      <c r="K8" s="117">
        <f t="shared" si="0"/>
        <v>0</v>
      </c>
      <c r="L8" s="56"/>
      <c r="M8" s="118">
        <f t="shared" si="1"/>
        <v>0</v>
      </c>
      <c r="N8"/>
      <c r="O8"/>
      <c r="R8" s="3">
        <f t="shared" si="2"/>
        <v>0</v>
      </c>
      <c r="S8" s="3">
        <f t="shared" si="3"/>
        <v>0</v>
      </c>
      <c r="T8" s="3">
        <f>IF(D8=$M$4,1,0)</f>
        <v>0</v>
      </c>
      <c r="U8" s="3">
        <f>IF(D8="TIE",0.5,0)</f>
        <v>0</v>
      </c>
      <c r="V8" s="3">
        <f>IF(D8="YT",1,0)</f>
        <v>0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56" t="s">
        <v>7</v>
      </c>
      <c r="C9" s="157" t="s">
        <v>127</v>
      </c>
      <c r="D9" s="158"/>
      <c r="E9" s="159"/>
      <c r="F9" s="217"/>
      <c r="G9" s="218"/>
      <c r="H9" s="218"/>
      <c r="I9" s="219"/>
      <c r="J9" s="55"/>
      <c r="K9" s="162">
        <f t="shared" si="0"/>
        <v>0</v>
      </c>
      <c r="L9" s="56"/>
      <c r="M9" s="165">
        <f t="shared" si="1"/>
        <v>0</v>
      </c>
      <c r="N9"/>
      <c r="O9"/>
      <c r="R9" s="3">
        <f t="shared" si="2"/>
        <v>0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0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56"/>
      <c r="C10" s="157" t="s">
        <v>128</v>
      </c>
      <c r="D10" s="158"/>
      <c r="E10" s="160"/>
      <c r="F10" s="217" t="str">
        <f>IF(D9="TIE","NO Points for 2nd Place"," ")</f>
        <v xml:space="preserve"> </v>
      </c>
      <c r="G10" s="218"/>
      <c r="H10" s="218"/>
      <c r="I10" s="219" t="str">
        <f>IF(D9="TIE","NO Points for 2nd Place"," ")</f>
        <v xml:space="preserve"> </v>
      </c>
      <c r="J10" s="55"/>
      <c r="K10" s="162">
        <f t="shared" si="0"/>
        <v>0</v>
      </c>
      <c r="L10" s="56"/>
      <c r="M10" s="165">
        <f t="shared" si="1"/>
        <v>0</v>
      </c>
      <c r="N10"/>
      <c r="O10"/>
      <c r="Q10" s="82" t="s">
        <v>147</v>
      </c>
      <c r="R10" s="3">
        <f t="shared" si="2"/>
        <v>0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0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56"/>
      <c r="C11" s="157" t="s">
        <v>129</v>
      </c>
      <c r="D11" s="158"/>
      <c r="E11" s="160"/>
      <c r="F11" s="217"/>
      <c r="G11" s="218"/>
      <c r="H11" s="218"/>
      <c r="I11" s="219" t="str">
        <f>IF(D10="TIE","NO Points for 3rd Place"," ")</f>
        <v xml:space="preserve"> </v>
      </c>
      <c r="J11" s="55"/>
      <c r="K11" s="162">
        <f t="shared" si="0"/>
        <v>0</v>
      </c>
      <c r="L11" s="56"/>
      <c r="M11" s="165">
        <f t="shared" si="1"/>
        <v>0</v>
      </c>
      <c r="N11"/>
      <c r="O11"/>
      <c r="Q11" s="89" t="s">
        <v>135</v>
      </c>
      <c r="R11" s="3">
        <f t="shared" si="2"/>
        <v>0</v>
      </c>
      <c r="S11" s="3">
        <f t="shared" si="3"/>
        <v>0</v>
      </c>
      <c r="T11" s="3">
        <f>IF(D11=$M$4,1,0)</f>
        <v>0</v>
      </c>
      <c r="U11" s="3">
        <f>IF(D11="TIE",0.5,0)</f>
        <v>0</v>
      </c>
      <c r="V11" s="3">
        <f>IF(D11="YT",1,0)</f>
        <v>0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/>
      <c r="E12" s="116"/>
      <c r="F12" s="204"/>
      <c r="G12" s="205"/>
      <c r="H12" s="205"/>
      <c r="I12" s="205"/>
      <c r="J12" s="55"/>
      <c r="K12" s="126">
        <f t="shared" si="0"/>
        <v>0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0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0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/>
      <c r="E13" s="120"/>
      <c r="F13" s="204"/>
      <c r="G13" s="205"/>
      <c r="H13" s="205"/>
      <c r="I13" s="205" t="str">
        <f>IF(D12="TIE","NO Points for 2nd Place"," ")</f>
        <v xml:space="preserve"> </v>
      </c>
      <c r="J13" s="55"/>
      <c r="K13" s="86">
        <f t="shared" si="0"/>
        <v>0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0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0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/>
      <c r="E14" s="120"/>
      <c r="F14" s="204"/>
      <c r="G14" s="205"/>
      <c r="H14" s="205"/>
      <c r="I14" s="205" t="str">
        <f>IF(D13="TIE","NO Points for 3rd Place"," ")</f>
        <v xml:space="preserve"> </v>
      </c>
      <c r="J14" s="55"/>
      <c r="K14" s="86">
        <f t="shared" si="0"/>
        <v>0</v>
      </c>
      <c r="L14" s="56"/>
      <c r="M14" s="87">
        <f t="shared" si="1"/>
        <v>0</v>
      </c>
      <c r="N14"/>
      <c r="O14"/>
      <c r="Q14" s="90" t="s">
        <v>141</v>
      </c>
      <c r="R14" s="3">
        <f t="shared" si="2"/>
        <v>0</v>
      </c>
      <c r="S14" s="3">
        <f t="shared" si="3"/>
        <v>0</v>
      </c>
      <c r="T14" s="3">
        <f>IF(D14=$M$4,1,0)</f>
        <v>0</v>
      </c>
      <c r="U14" s="3">
        <f>IF(D14="TIE",0.5,0)</f>
        <v>0</v>
      </c>
      <c r="V14" s="3">
        <f>IF(D14="YT",1,0)</f>
        <v>0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57" t="s">
        <v>9</v>
      </c>
      <c r="C15" s="157" t="s">
        <v>127</v>
      </c>
      <c r="D15" s="166"/>
      <c r="E15" s="167"/>
      <c r="F15" s="217"/>
      <c r="G15" s="232"/>
      <c r="H15" s="232"/>
      <c r="I15" s="232"/>
      <c r="J15" s="55"/>
      <c r="K15" s="174">
        <f t="shared" si="0"/>
        <v>0</v>
      </c>
      <c r="L15" s="56"/>
      <c r="M15" s="175">
        <f t="shared" si="1"/>
        <v>0</v>
      </c>
      <c r="N15"/>
      <c r="O15"/>
      <c r="Q15" s="90" t="s">
        <v>154</v>
      </c>
      <c r="R15" s="3">
        <f t="shared" si="2"/>
        <v>0</v>
      </c>
      <c r="S15" s="3">
        <f t="shared" si="3"/>
        <v>0</v>
      </c>
      <c r="T15" s="3">
        <f t="shared" ref="T15" si="4">IF(D15=$M$4,5,0)</f>
        <v>0</v>
      </c>
      <c r="U15" s="3">
        <f>IF(D15="TIE",2.5,0)</f>
        <v>0</v>
      </c>
      <c r="V15" s="3">
        <f>IF(D15="YT",5,0)</f>
        <v>0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/>
      <c r="E16" s="116"/>
      <c r="F16" s="204"/>
      <c r="G16" s="205"/>
      <c r="H16" s="205"/>
      <c r="I16" s="205"/>
      <c r="J16" s="93"/>
      <c r="K16" s="126">
        <f t="shared" si="0"/>
        <v>0</v>
      </c>
      <c r="L16" s="56"/>
      <c r="M16" s="127">
        <f t="shared" si="1"/>
        <v>0</v>
      </c>
      <c r="N16"/>
      <c r="O16"/>
      <c r="Q16" s="91" t="s">
        <v>142</v>
      </c>
      <c r="R16" s="3">
        <f t="shared" si="2"/>
        <v>0</v>
      </c>
      <c r="S16" s="3">
        <f t="shared" si="3"/>
        <v>0</v>
      </c>
      <c r="T16" s="3">
        <f>IF(D16=$M$4,5,0)</f>
        <v>0</v>
      </c>
      <c r="U16" s="3">
        <f>IF(D16="TIE",4,0)</f>
        <v>0</v>
      </c>
      <c r="V16" s="3">
        <f>IF(D16="YT",5,0)</f>
        <v>0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/>
      <c r="E17" s="120"/>
      <c r="F17" s="204"/>
      <c r="G17" s="205"/>
      <c r="H17" s="205"/>
      <c r="I17" s="205" t="str">
        <f>IF(D16="TIE","NO Points for 2nd Place"," ")</f>
        <v xml:space="preserve"> </v>
      </c>
      <c r="J17" s="93"/>
      <c r="K17" s="86">
        <f t="shared" si="0"/>
        <v>0</v>
      </c>
      <c r="L17" s="56"/>
      <c r="M17" s="87">
        <f t="shared" si="1"/>
        <v>0</v>
      </c>
      <c r="N17"/>
      <c r="O17"/>
      <c r="R17" s="3">
        <f t="shared" si="2"/>
        <v>0</v>
      </c>
      <c r="S17" s="3">
        <f t="shared" si="3"/>
        <v>0</v>
      </c>
      <c r="T17" s="3">
        <f>IF(D17=$M$4,3,0)</f>
        <v>0</v>
      </c>
      <c r="U17" s="3">
        <f>IF(D17="TIE",2,0)</f>
        <v>0</v>
      </c>
      <c r="V17" s="3">
        <f>IF(D17="YT",3,0)</f>
        <v>0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/>
      <c r="E18" s="120"/>
      <c r="F18" s="204"/>
      <c r="G18" s="205"/>
      <c r="H18" s="205"/>
      <c r="I18" s="205" t="str">
        <f>IF(D17="TIE","NO Points for 3rd Place"," ")</f>
        <v xml:space="preserve"> </v>
      </c>
      <c r="J18" s="55"/>
      <c r="K18" s="117">
        <f t="shared" si="0"/>
        <v>0</v>
      </c>
      <c r="L18" s="56"/>
      <c r="M18" s="118">
        <f t="shared" si="1"/>
        <v>0</v>
      </c>
      <c r="N18"/>
      <c r="O18"/>
      <c r="R18" s="3">
        <f t="shared" si="2"/>
        <v>0</v>
      </c>
      <c r="S18" s="3">
        <f t="shared" si="3"/>
        <v>0</v>
      </c>
      <c r="T18" s="3">
        <f>IF(D18=$M$4,1,0)</f>
        <v>0</v>
      </c>
      <c r="U18" s="3">
        <f>IF(D18="TIE",0.5,0)</f>
        <v>0</v>
      </c>
      <c r="V18" s="3">
        <f>IF(D18="YT",1,0)</f>
        <v>0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56" t="s">
        <v>10</v>
      </c>
      <c r="C19" s="157" t="s">
        <v>127</v>
      </c>
      <c r="D19" s="158"/>
      <c r="E19" s="159"/>
      <c r="F19" s="217"/>
      <c r="G19" s="218"/>
      <c r="H19" s="218"/>
      <c r="I19" s="219"/>
      <c r="J19" s="55"/>
      <c r="K19" s="162">
        <f t="shared" si="0"/>
        <v>0</v>
      </c>
      <c r="L19" s="56"/>
      <c r="M19" s="165">
        <f t="shared" si="1"/>
        <v>0</v>
      </c>
      <c r="N19"/>
      <c r="O19"/>
      <c r="R19" s="3">
        <f t="shared" si="2"/>
        <v>0</v>
      </c>
      <c r="S19" s="3">
        <f t="shared" si="3"/>
        <v>0</v>
      </c>
      <c r="T19" s="3">
        <f t="shared" ref="T19" si="5">IF(D19=$M$4,5,0)</f>
        <v>0</v>
      </c>
      <c r="U19" s="3">
        <f t="shared" ref="U19" si="6">IF(D19="TIE",4,0)</f>
        <v>0</v>
      </c>
      <c r="V19" s="3">
        <f t="shared" ref="V19" si="7">IF(D19="YT",5,0)</f>
        <v>0</v>
      </c>
      <c r="W19" s="3">
        <f t="shared" ref="W19" si="8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56"/>
      <c r="C20" s="157" t="s">
        <v>128</v>
      </c>
      <c r="D20" s="158"/>
      <c r="E20" s="160"/>
      <c r="F20" s="217"/>
      <c r="G20" s="218"/>
      <c r="H20" s="218"/>
      <c r="I20" s="219" t="str">
        <f>IF(D19="TIE","NO Points for 2nd Place"," ")</f>
        <v xml:space="preserve"> </v>
      </c>
      <c r="J20" s="55"/>
      <c r="K20" s="162">
        <f t="shared" si="0"/>
        <v>0</v>
      </c>
      <c r="L20" s="56"/>
      <c r="M20" s="165">
        <f t="shared" si="1"/>
        <v>0</v>
      </c>
      <c r="N20"/>
      <c r="O20"/>
      <c r="R20" s="3">
        <f t="shared" si="2"/>
        <v>0</v>
      </c>
      <c r="S20" s="3">
        <f t="shared" si="3"/>
        <v>0</v>
      </c>
      <c r="T20" s="3">
        <f t="shared" ref="T20" si="9">IF(D20=$M$4,3,0)</f>
        <v>0</v>
      </c>
      <c r="U20" s="3">
        <f t="shared" ref="U20" si="10">IF(D20="TIE",2,0)</f>
        <v>0</v>
      </c>
      <c r="V20" s="3">
        <f t="shared" ref="V20" si="11">IF(D20="YT",3,0)</f>
        <v>0</v>
      </c>
      <c r="W20" s="3">
        <f t="shared" ref="W20" si="12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56"/>
      <c r="C21" s="157" t="s">
        <v>129</v>
      </c>
      <c r="D21" s="158"/>
      <c r="E21" s="160"/>
      <c r="F21" s="217"/>
      <c r="G21" s="218"/>
      <c r="H21" s="218"/>
      <c r="I21" s="219" t="str">
        <f>IF(D20="TIE","NO Points for 3rd Place"," ")</f>
        <v xml:space="preserve"> </v>
      </c>
      <c r="J21" s="55"/>
      <c r="K21" s="162">
        <f t="shared" si="0"/>
        <v>0</v>
      </c>
      <c r="L21" s="56"/>
      <c r="M21" s="165">
        <f t="shared" si="1"/>
        <v>0</v>
      </c>
      <c r="N21"/>
      <c r="O21"/>
      <c r="R21" s="3">
        <f t="shared" si="2"/>
        <v>0</v>
      </c>
      <c r="S21" s="3">
        <f t="shared" si="3"/>
        <v>0</v>
      </c>
      <c r="T21" s="3">
        <f t="shared" ref="T21" si="13">IF(D21=$M$4,1,0)</f>
        <v>0</v>
      </c>
      <c r="U21" s="3">
        <f t="shared" ref="U21" si="14">IF(D21="TIE",0.5,0)</f>
        <v>0</v>
      </c>
      <c r="V21" s="3">
        <f t="shared" ref="V21" si="15">IF(D21="YT",1,0)</f>
        <v>0</v>
      </c>
      <c r="W21" s="3">
        <f t="shared" ref="W21" si="16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/>
      <c r="E22" s="116"/>
      <c r="F22" s="204"/>
      <c r="G22" s="205"/>
      <c r="H22" s="205"/>
      <c r="I22" s="205"/>
      <c r="J22" s="55"/>
      <c r="K22" s="126">
        <f t="shared" si="0"/>
        <v>0</v>
      </c>
      <c r="L22" s="56"/>
      <c r="M22" s="127">
        <f t="shared" si="1"/>
        <v>0</v>
      </c>
      <c r="N22"/>
      <c r="O22"/>
      <c r="R22" s="3">
        <f t="shared" si="2"/>
        <v>0</v>
      </c>
      <c r="S22" s="3">
        <f t="shared" si="3"/>
        <v>0</v>
      </c>
      <c r="T22" s="3">
        <f t="shared" ref="T22" si="17">IF(D22=$M$4,5,0)</f>
        <v>0</v>
      </c>
      <c r="U22" s="3">
        <f t="shared" ref="U22" si="18">IF(D22="TIE",4,0)</f>
        <v>0</v>
      </c>
      <c r="V22" s="3">
        <f t="shared" ref="V22" si="19">IF(D22="YT",5,0)</f>
        <v>0</v>
      </c>
      <c r="W22" s="3">
        <f t="shared" ref="W22" si="20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/>
      <c r="E23" s="120"/>
      <c r="F23" s="204"/>
      <c r="G23" s="205"/>
      <c r="H23" s="205"/>
      <c r="I23" s="205" t="str">
        <f>IF(D22="TIE","NO Points for 2nd Place"," ")</f>
        <v xml:space="preserve"> </v>
      </c>
      <c r="J23" s="55"/>
      <c r="K23" s="86">
        <f t="shared" si="0"/>
        <v>0</v>
      </c>
      <c r="L23" s="56"/>
      <c r="M23" s="87">
        <f t="shared" si="1"/>
        <v>0</v>
      </c>
      <c r="N23"/>
      <c r="O23"/>
      <c r="R23" s="3">
        <f t="shared" si="2"/>
        <v>0</v>
      </c>
      <c r="S23" s="3">
        <f t="shared" si="3"/>
        <v>0</v>
      </c>
      <c r="T23" s="3">
        <f t="shared" ref="T23" si="21">IF(D23=$M$4,3,0)</f>
        <v>0</v>
      </c>
      <c r="U23" s="3">
        <f t="shared" ref="U23" si="22">IF(D23="TIE",2,0)</f>
        <v>0</v>
      </c>
      <c r="V23" s="3">
        <f t="shared" ref="V23" si="23">IF(D23="YT",3,0)</f>
        <v>0</v>
      </c>
      <c r="W23" s="3">
        <f t="shared" ref="W23" si="24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/>
      <c r="E24" s="120"/>
      <c r="F24" s="204"/>
      <c r="G24" s="205"/>
      <c r="H24" s="205"/>
      <c r="I24" s="205" t="str">
        <f>IF(D23="TIE","NO Points for 3rd Place"," ")</f>
        <v xml:space="preserve"> </v>
      </c>
      <c r="J24" s="55"/>
      <c r="K24" s="86">
        <f t="shared" si="0"/>
        <v>0</v>
      </c>
      <c r="L24" s="56"/>
      <c r="M24" s="87">
        <f t="shared" si="1"/>
        <v>0</v>
      </c>
      <c r="N24"/>
      <c r="O24"/>
      <c r="R24" s="3">
        <f t="shared" si="2"/>
        <v>0</v>
      </c>
      <c r="S24" s="3">
        <f t="shared" si="3"/>
        <v>0</v>
      </c>
      <c r="T24" s="3">
        <f t="shared" ref="T24" si="25">IF(D24=$M$4,1,0)</f>
        <v>0</v>
      </c>
      <c r="U24" s="3">
        <f t="shared" ref="U24" si="26">IF(D24="TIE",0.5,0)</f>
        <v>0</v>
      </c>
      <c r="V24" s="3">
        <f t="shared" ref="V24" si="27">IF(D24="YT",1,0)</f>
        <v>0</v>
      </c>
      <c r="W24" s="3">
        <f t="shared" ref="W24" si="28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56" t="s">
        <v>12</v>
      </c>
      <c r="C25" s="157" t="s">
        <v>127</v>
      </c>
      <c r="D25" s="158"/>
      <c r="E25" s="159"/>
      <c r="F25" s="217"/>
      <c r="G25" s="218"/>
      <c r="H25" s="218"/>
      <c r="I25" s="219"/>
      <c r="J25" s="55"/>
      <c r="K25" s="161">
        <f t="shared" si="0"/>
        <v>0</v>
      </c>
      <c r="L25" s="56"/>
      <c r="M25" s="164">
        <f t="shared" si="1"/>
        <v>0</v>
      </c>
      <c r="N25"/>
      <c r="O25"/>
      <c r="R25" s="3">
        <f t="shared" si="2"/>
        <v>0</v>
      </c>
      <c r="S25" s="3">
        <f t="shared" si="3"/>
        <v>0</v>
      </c>
      <c r="T25" s="3">
        <f t="shared" ref="T25" si="29">IF(D25=$M$4,5,0)</f>
        <v>0</v>
      </c>
      <c r="U25" s="3">
        <f t="shared" ref="U25" si="30">IF(D25="TIE",4,0)</f>
        <v>0</v>
      </c>
      <c r="V25" s="3">
        <f t="shared" ref="V25" si="31">IF(D25="YT",5,0)</f>
        <v>0</v>
      </c>
      <c r="W25" s="133">
        <f t="shared" ref="W25" si="32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56"/>
      <c r="C26" s="157" t="s">
        <v>128</v>
      </c>
      <c r="D26" s="158"/>
      <c r="E26" s="160"/>
      <c r="F26" s="217"/>
      <c r="G26" s="218"/>
      <c r="H26" s="218"/>
      <c r="I26" s="219" t="str">
        <f>IF(D25="TIE","NO Points for 2nd Place"," ")</f>
        <v xml:space="preserve"> </v>
      </c>
      <c r="J26" s="55"/>
      <c r="K26" s="162">
        <f t="shared" si="0"/>
        <v>0</v>
      </c>
      <c r="L26" s="56"/>
      <c r="M26" s="165">
        <f t="shared" si="1"/>
        <v>0</v>
      </c>
      <c r="N26"/>
      <c r="O26"/>
      <c r="R26" s="3">
        <f t="shared" si="2"/>
        <v>0</v>
      </c>
      <c r="S26" s="3">
        <f t="shared" si="3"/>
        <v>0</v>
      </c>
      <c r="T26" s="3">
        <f t="shared" ref="T26" si="33">IF(D26=$M$4,3,0)</f>
        <v>0</v>
      </c>
      <c r="U26" s="3">
        <f t="shared" ref="U26" si="34">IF(D26="TIE",2,0)</f>
        <v>0</v>
      </c>
      <c r="V26" s="3">
        <f t="shared" ref="V26" si="35">IF(D26="YT",3,0)</f>
        <v>0</v>
      </c>
      <c r="W26" s="3">
        <f t="shared" ref="W26" si="36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56"/>
      <c r="C27" s="157" t="s">
        <v>129</v>
      </c>
      <c r="D27" s="158"/>
      <c r="E27" s="160"/>
      <c r="F27" s="217"/>
      <c r="G27" s="218"/>
      <c r="H27" s="218"/>
      <c r="I27" s="219" t="str">
        <f>IF(D26="TIE","NO Points for 3rd Place"," ")</f>
        <v xml:space="preserve"> </v>
      </c>
      <c r="J27" s="55"/>
      <c r="K27" s="162">
        <f t="shared" si="0"/>
        <v>0</v>
      </c>
      <c r="L27" s="56"/>
      <c r="M27" s="165">
        <f t="shared" si="1"/>
        <v>0</v>
      </c>
      <c r="N27"/>
      <c r="O27"/>
      <c r="R27" s="3">
        <f t="shared" si="2"/>
        <v>0</v>
      </c>
      <c r="S27" s="3">
        <f t="shared" si="3"/>
        <v>0</v>
      </c>
      <c r="T27" s="3">
        <f t="shared" ref="T27" si="37">IF(D27=$M$4,1,0)</f>
        <v>0</v>
      </c>
      <c r="U27" s="3">
        <f t="shared" ref="U27" si="38">IF(D27="TIE",0.5,0)</f>
        <v>0</v>
      </c>
      <c r="V27" s="3">
        <f t="shared" ref="V27" si="39">IF(D27="YT",1,0)</f>
        <v>0</v>
      </c>
      <c r="W27" s="3">
        <f t="shared" ref="W27" si="40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/>
      <c r="E28" s="116"/>
      <c r="F28" s="204"/>
      <c r="G28" s="205"/>
      <c r="H28" s="205"/>
      <c r="I28" s="205"/>
      <c r="J28" s="55"/>
      <c r="K28" s="126">
        <f t="shared" si="0"/>
        <v>0</v>
      </c>
      <c r="L28" s="56"/>
      <c r="M28" s="127">
        <f t="shared" si="1"/>
        <v>0</v>
      </c>
      <c r="N28"/>
      <c r="O28"/>
      <c r="R28" s="3">
        <f t="shared" si="2"/>
        <v>0</v>
      </c>
      <c r="S28" s="3">
        <f t="shared" si="3"/>
        <v>0</v>
      </c>
      <c r="T28" s="3">
        <f t="shared" ref="T28" si="41">IF(D28=$M$4,5,0)</f>
        <v>0</v>
      </c>
      <c r="U28" s="3">
        <f t="shared" ref="U28" si="42">IF(D28="TIE",4,0)</f>
        <v>0</v>
      </c>
      <c r="V28" s="3">
        <f t="shared" ref="V28" si="43">IF(D28="YT",5,0)</f>
        <v>0</v>
      </c>
      <c r="W28" s="3">
        <f t="shared" ref="W28" si="44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/>
      <c r="E29" s="120"/>
      <c r="F29" s="204"/>
      <c r="G29" s="205"/>
      <c r="H29" s="205"/>
      <c r="I29" s="205" t="str">
        <f>IF(D28="TIE","NO Points for 2nd Place"," ")</f>
        <v xml:space="preserve"> </v>
      </c>
      <c r="J29" s="55"/>
      <c r="K29" s="86">
        <f t="shared" si="0"/>
        <v>0</v>
      </c>
      <c r="L29" s="56"/>
      <c r="M29" s="87">
        <f t="shared" si="1"/>
        <v>0</v>
      </c>
      <c r="N29"/>
      <c r="O29"/>
      <c r="R29" s="3">
        <f t="shared" si="2"/>
        <v>0</v>
      </c>
      <c r="S29" s="3">
        <f t="shared" si="3"/>
        <v>0</v>
      </c>
      <c r="T29" s="3">
        <f t="shared" ref="T29" si="45">IF(D29=$M$4,3,0)</f>
        <v>0</v>
      </c>
      <c r="U29" s="3">
        <f t="shared" ref="U29" si="46">IF(D29="TIE",2,0)</f>
        <v>0</v>
      </c>
      <c r="V29" s="3">
        <f t="shared" ref="V29" si="47">IF(D29="YT",3,0)</f>
        <v>0</v>
      </c>
      <c r="W29" s="3">
        <f t="shared" ref="W29" si="48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/>
      <c r="E30" s="120"/>
      <c r="F30" s="204"/>
      <c r="G30" s="205"/>
      <c r="H30" s="205"/>
      <c r="I30" s="205" t="str">
        <f>IF(D29="TIE","NO Points for 3rd Place"," ")</f>
        <v xml:space="preserve"> </v>
      </c>
      <c r="J30" s="55"/>
      <c r="K30" s="86">
        <f t="shared" si="0"/>
        <v>0</v>
      </c>
      <c r="L30" s="56"/>
      <c r="M30" s="87">
        <f t="shared" si="1"/>
        <v>0</v>
      </c>
      <c r="N30"/>
      <c r="O30"/>
      <c r="R30" s="3">
        <f t="shared" si="2"/>
        <v>0</v>
      </c>
      <c r="S30" s="3">
        <f t="shared" si="3"/>
        <v>0</v>
      </c>
      <c r="T30" s="3">
        <f t="shared" ref="T30" si="49">IF(D30=$M$4,1,0)</f>
        <v>0</v>
      </c>
      <c r="U30" s="3">
        <f t="shared" ref="U30" si="50">IF(D30="TIE",0.5,0)</f>
        <v>0</v>
      </c>
      <c r="V30" s="3">
        <f t="shared" ref="V30" si="51">IF(D30="YT",1,0)</f>
        <v>0</v>
      </c>
      <c r="W30" s="3">
        <f t="shared" ref="W30" si="52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56" t="s">
        <v>14</v>
      </c>
      <c r="C31" s="157" t="s">
        <v>127</v>
      </c>
      <c r="D31" s="166"/>
      <c r="E31" s="167"/>
      <c r="F31" s="217"/>
      <c r="G31" s="219"/>
      <c r="H31" s="219"/>
      <c r="I31" s="219"/>
      <c r="J31" s="55"/>
      <c r="K31" s="174">
        <f t="shared" si="0"/>
        <v>0</v>
      </c>
      <c r="L31" s="56"/>
      <c r="M31" s="175">
        <f t="shared" si="1"/>
        <v>0</v>
      </c>
      <c r="N31"/>
      <c r="O31"/>
      <c r="R31" s="3">
        <f t="shared" si="2"/>
        <v>0</v>
      </c>
      <c r="S31" s="3">
        <f t="shared" si="3"/>
        <v>0</v>
      </c>
      <c r="T31" s="3">
        <f t="shared" ref="T31:T32" si="53">IF(D31=$M$4,5,0)</f>
        <v>0</v>
      </c>
      <c r="U31" s="3">
        <f>IF(D31="TIE",2.5,0)</f>
        <v>0</v>
      </c>
      <c r="V31" s="3">
        <f>IF(D31="YT",5,0)</f>
        <v>0</v>
      </c>
      <c r="W31" s="3">
        <f>IF(D31="TIE",2.5,0)</f>
        <v>0</v>
      </c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/>
      <c r="E32" s="116"/>
      <c r="F32" s="204"/>
      <c r="G32" s="205"/>
      <c r="H32" s="205"/>
      <c r="I32" s="205"/>
      <c r="J32" s="55"/>
      <c r="K32" s="126">
        <f t="shared" si="0"/>
        <v>0</v>
      </c>
      <c r="L32" s="56"/>
      <c r="M32" s="127">
        <f t="shared" si="1"/>
        <v>0</v>
      </c>
      <c r="N32"/>
      <c r="O32"/>
      <c r="R32" s="3">
        <f t="shared" si="2"/>
        <v>0</v>
      </c>
      <c r="S32" s="3">
        <f t="shared" si="3"/>
        <v>0</v>
      </c>
      <c r="T32" s="3">
        <f t="shared" si="53"/>
        <v>0</v>
      </c>
      <c r="U32" s="3">
        <f t="shared" ref="U32" si="54">IF(D32="TIE",4,0)</f>
        <v>0</v>
      </c>
      <c r="V32" s="3">
        <f t="shared" ref="V32" si="55">IF(D32="YT",5,0)</f>
        <v>0</v>
      </c>
      <c r="W32" s="3">
        <f t="shared" ref="W32" si="56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/>
      <c r="E33" s="120"/>
      <c r="F33" s="204"/>
      <c r="G33" s="205"/>
      <c r="H33" s="205"/>
      <c r="I33" s="205" t="str">
        <f>IF(D32="TIE","NO Points for 2nd Place"," ")</f>
        <v xml:space="preserve"> </v>
      </c>
      <c r="J33" s="55"/>
      <c r="K33" s="86">
        <f t="shared" si="0"/>
        <v>0</v>
      </c>
      <c r="L33" s="56"/>
      <c r="M33" s="87">
        <f t="shared" si="1"/>
        <v>0</v>
      </c>
      <c r="N33"/>
      <c r="O33"/>
      <c r="R33" s="3">
        <f t="shared" si="2"/>
        <v>0</v>
      </c>
      <c r="S33" s="3">
        <f t="shared" si="3"/>
        <v>0</v>
      </c>
      <c r="T33" s="3">
        <f t="shared" ref="T33" si="57">IF(D33=$M$4,3,0)</f>
        <v>0</v>
      </c>
      <c r="U33" s="3">
        <f t="shared" ref="U33" si="58">IF(D33="TIE",2,0)</f>
        <v>0</v>
      </c>
      <c r="V33" s="3">
        <f t="shared" ref="V33" si="59">IF(D33="YT",3,0)</f>
        <v>0</v>
      </c>
      <c r="W33" s="3">
        <f t="shared" ref="W33" si="60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/>
      <c r="E34" s="120"/>
      <c r="F34" s="204"/>
      <c r="G34" s="205"/>
      <c r="H34" s="205"/>
      <c r="I34" s="205" t="str">
        <f>IF(D33="TIE","NO Points for 3rd Place"," ")</f>
        <v xml:space="preserve"> </v>
      </c>
      <c r="J34" s="55"/>
      <c r="K34" s="117">
        <f t="shared" si="0"/>
        <v>0</v>
      </c>
      <c r="L34" s="56"/>
      <c r="M34" s="118">
        <f t="shared" si="1"/>
        <v>0</v>
      </c>
      <c r="N34"/>
      <c r="O34"/>
      <c r="R34" s="3">
        <f t="shared" si="2"/>
        <v>0</v>
      </c>
      <c r="S34" s="3">
        <f t="shared" si="3"/>
        <v>0</v>
      </c>
      <c r="T34" s="3">
        <f t="shared" ref="T34" si="61">IF(D34=$M$4,1,0)</f>
        <v>0</v>
      </c>
      <c r="U34" s="3">
        <f t="shared" ref="U34" si="62">IF(D34="TIE",0.5,0)</f>
        <v>0</v>
      </c>
      <c r="V34" s="3">
        <f t="shared" ref="V34" si="63">IF(D34="YT",1,0)</f>
        <v>0</v>
      </c>
      <c r="W34" s="3">
        <f t="shared" ref="W34" si="64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56" t="s">
        <v>16</v>
      </c>
      <c r="C35" s="157" t="s">
        <v>127</v>
      </c>
      <c r="D35" s="158"/>
      <c r="E35" s="159"/>
      <c r="F35" s="217"/>
      <c r="G35" s="218"/>
      <c r="H35" s="218"/>
      <c r="I35" s="219"/>
      <c r="J35" s="55"/>
      <c r="K35" s="162">
        <f t="shared" si="0"/>
        <v>0</v>
      </c>
      <c r="L35" s="56"/>
      <c r="M35" s="165">
        <f t="shared" si="1"/>
        <v>0</v>
      </c>
      <c r="N35"/>
      <c r="O35"/>
      <c r="R35" s="3">
        <f t="shared" si="2"/>
        <v>0</v>
      </c>
      <c r="S35" s="3">
        <f t="shared" si="3"/>
        <v>0</v>
      </c>
      <c r="T35" s="3">
        <f t="shared" ref="T35" si="65">IF(D35=$M$4,5,0)</f>
        <v>0</v>
      </c>
      <c r="U35" s="3">
        <f t="shared" ref="U35" si="66">IF(D35="TIE",4,0)</f>
        <v>0</v>
      </c>
      <c r="V35" s="3">
        <f t="shared" ref="V35" si="67">IF(D35="YT",5,0)</f>
        <v>0</v>
      </c>
      <c r="W35" s="3">
        <f t="shared" ref="W35" si="68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56"/>
      <c r="C36" s="157" t="s">
        <v>128</v>
      </c>
      <c r="D36" s="158"/>
      <c r="E36" s="160"/>
      <c r="F36" s="217"/>
      <c r="G36" s="218"/>
      <c r="H36" s="218"/>
      <c r="I36" s="219" t="str">
        <f>IF(D35="TIE","NO Points for 2nd Place"," ")</f>
        <v xml:space="preserve"> </v>
      </c>
      <c r="J36" s="55"/>
      <c r="K36" s="162">
        <f t="shared" si="0"/>
        <v>0</v>
      </c>
      <c r="L36" s="56"/>
      <c r="M36" s="165">
        <f t="shared" si="1"/>
        <v>0</v>
      </c>
      <c r="N36"/>
      <c r="O36"/>
      <c r="R36" s="3">
        <f t="shared" si="2"/>
        <v>0</v>
      </c>
      <c r="S36" s="3">
        <f t="shared" si="3"/>
        <v>0</v>
      </c>
      <c r="T36" s="3">
        <f t="shared" ref="T36" si="69">IF(D36=$M$4,3,0)</f>
        <v>0</v>
      </c>
      <c r="U36" s="3">
        <f t="shared" ref="U36" si="70">IF(D36="TIE",2,0)</f>
        <v>0</v>
      </c>
      <c r="V36" s="3">
        <f t="shared" ref="V36" si="71">IF(D36="YT",3,0)</f>
        <v>0</v>
      </c>
      <c r="W36" s="3">
        <f t="shared" ref="W36" si="72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56"/>
      <c r="C37" s="157" t="s">
        <v>129</v>
      </c>
      <c r="D37" s="158"/>
      <c r="E37" s="160"/>
      <c r="F37" s="217"/>
      <c r="G37" s="218"/>
      <c r="H37" s="218"/>
      <c r="I37" s="219" t="str">
        <f>IF(D36="TIE","NO Points for 3rd Place"," ")</f>
        <v xml:space="preserve"> </v>
      </c>
      <c r="J37" s="55"/>
      <c r="K37" s="162">
        <f t="shared" si="0"/>
        <v>0</v>
      </c>
      <c r="L37" s="56"/>
      <c r="M37" s="165">
        <f t="shared" si="1"/>
        <v>0</v>
      </c>
      <c r="N37"/>
      <c r="O37"/>
      <c r="R37" s="3">
        <f t="shared" si="2"/>
        <v>0</v>
      </c>
      <c r="S37" s="3">
        <f t="shared" si="3"/>
        <v>0</v>
      </c>
      <c r="T37" s="3">
        <f t="shared" ref="T37" si="73">IF(D37=$M$4,1,0)</f>
        <v>0</v>
      </c>
      <c r="U37" s="3">
        <f t="shared" ref="U37" si="74">IF(D37="TIE",0.5,0)</f>
        <v>0</v>
      </c>
      <c r="V37" s="3">
        <f t="shared" ref="V37" si="75">IF(D37="YT",1,0)</f>
        <v>0</v>
      </c>
      <c r="W37" s="3">
        <f t="shared" ref="W37" si="76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/>
      <c r="E38" s="116"/>
      <c r="F38" s="204"/>
      <c r="G38" s="205"/>
      <c r="H38" s="205"/>
      <c r="I38" s="205"/>
      <c r="J38" s="55"/>
      <c r="K38" s="126">
        <f t="shared" si="0"/>
        <v>0</v>
      </c>
      <c r="L38" s="56"/>
      <c r="M38" s="127">
        <f t="shared" si="1"/>
        <v>0</v>
      </c>
      <c r="N38"/>
      <c r="O38"/>
      <c r="R38" s="3">
        <f t="shared" si="2"/>
        <v>0</v>
      </c>
      <c r="S38" s="3">
        <f t="shared" si="3"/>
        <v>0</v>
      </c>
      <c r="T38" s="3">
        <f t="shared" ref="T38" si="77">IF(D38=$M$4,5,0)</f>
        <v>0</v>
      </c>
      <c r="U38" s="3">
        <f t="shared" ref="U38" si="78">IF(D38="TIE",4,0)</f>
        <v>0</v>
      </c>
      <c r="V38" s="3">
        <f t="shared" ref="V38" si="79">IF(D38="YT",5,0)</f>
        <v>0</v>
      </c>
      <c r="W38" s="3">
        <f t="shared" ref="W38" si="80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/>
      <c r="E39" s="120"/>
      <c r="F39" s="204"/>
      <c r="G39" s="205"/>
      <c r="H39" s="205"/>
      <c r="I39" s="205" t="str">
        <f>IF(D38="TIE","NO Points for 2nd Place"," ")</f>
        <v xml:space="preserve"> </v>
      </c>
      <c r="J39" s="55"/>
      <c r="K39" s="86">
        <f t="shared" si="0"/>
        <v>0</v>
      </c>
      <c r="L39" s="56"/>
      <c r="M39" s="87">
        <f t="shared" si="1"/>
        <v>0</v>
      </c>
      <c r="N39"/>
      <c r="O39"/>
      <c r="R39" s="3">
        <f t="shared" si="2"/>
        <v>0</v>
      </c>
      <c r="S39" s="3">
        <f t="shared" si="3"/>
        <v>0</v>
      </c>
      <c r="T39" s="3">
        <f t="shared" ref="T39" si="81">IF(D39=$M$4,3,0)</f>
        <v>0</v>
      </c>
      <c r="U39" s="3">
        <f t="shared" ref="U39" si="82">IF(D39="TIE",2,0)</f>
        <v>0</v>
      </c>
      <c r="V39" s="3">
        <f t="shared" ref="V39" si="83">IF(D39="YT",3,0)</f>
        <v>0</v>
      </c>
      <c r="W39" s="3">
        <f t="shared" ref="W39" si="84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/>
      <c r="E40" s="120"/>
      <c r="F40" s="204"/>
      <c r="G40" s="205"/>
      <c r="H40" s="205"/>
      <c r="I40" s="205" t="str">
        <f>IF(D39="TIE","NO Points for 3rd Place"," ")</f>
        <v xml:space="preserve"> </v>
      </c>
      <c r="J40" s="55"/>
      <c r="K40" s="117">
        <f t="shared" si="0"/>
        <v>0</v>
      </c>
      <c r="L40" s="56"/>
      <c r="M40" s="87">
        <f t="shared" si="1"/>
        <v>0</v>
      </c>
      <c r="N40"/>
      <c r="O40"/>
      <c r="R40" s="3">
        <f t="shared" si="2"/>
        <v>0</v>
      </c>
      <c r="S40" s="3">
        <f t="shared" si="3"/>
        <v>0</v>
      </c>
      <c r="T40" s="3">
        <f t="shared" ref="T40" si="85">IF(D40=$M$4,1,0)</f>
        <v>0</v>
      </c>
      <c r="U40" s="3">
        <f t="shared" ref="U40" si="86">IF(D40="TIE",0.5,0)</f>
        <v>0</v>
      </c>
      <c r="V40" s="3">
        <f t="shared" ref="V40" si="87">IF(D40="YT",1,0)</f>
        <v>0</v>
      </c>
      <c r="W40" s="3">
        <f t="shared" ref="W40" si="88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56" t="s">
        <v>18</v>
      </c>
      <c r="C41" s="157" t="s">
        <v>127</v>
      </c>
      <c r="D41" s="158"/>
      <c r="E41" s="159"/>
      <c r="F41" s="217"/>
      <c r="G41" s="218"/>
      <c r="H41" s="218"/>
      <c r="I41" s="219"/>
      <c r="J41" s="55"/>
      <c r="K41" s="162">
        <f t="shared" si="0"/>
        <v>0</v>
      </c>
      <c r="L41" s="56"/>
      <c r="M41" s="164">
        <f t="shared" si="1"/>
        <v>0</v>
      </c>
      <c r="N41"/>
      <c r="O41"/>
      <c r="R41" s="3">
        <f t="shared" si="2"/>
        <v>0</v>
      </c>
      <c r="S41" s="3">
        <f t="shared" si="3"/>
        <v>0</v>
      </c>
      <c r="T41" s="3">
        <f t="shared" ref="T41" si="89">IF(D41=$M$4,5,0)</f>
        <v>0</v>
      </c>
      <c r="U41" s="3">
        <f t="shared" ref="U41" si="90">IF(D41="TIE",4,0)</f>
        <v>0</v>
      </c>
      <c r="V41" s="3">
        <f t="shared" ref="V41" si="91">IF(D41="YT",5,0)</f>
        <v>0</v>
      </c>
      <c r="W41" s="3">
        <f t="shared" ref="W41" si="92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56"/>
      <c r="C42" s="157" t="s">
        <v>128</v>
      </c>
      <c r="D42" s="158"/>
      <c r="E42" s="160"/>
      <c r="F42" s="217"/>
      <c r="G42" s="218"/>
      <c r="H42" s="218"/>
      <c r="I42" s="219" t="str">
        <f>IF(D41="TIE","NO Points for 2nd Place"," ")</f>
        <v xml:space="preserve"> </v>
      </c>
      <c r="J42" s="55"/>
      <c r="K42" s="162">
        <f t="shared" si="0"/>
        <v>0</v>
      </c>
      <c r="L42" s="56"/>
      <c r="M42" s="165">
        <f t="shared" si="1"/>
        <v>0</v>
      </c>
      <c r="N42"/>
      <c r="O42"/>
      <c r="R42" s="3">
        <f t="shared" si="2"/>
        <v>0</v>
      </c>
      <c r="S42" s="3">
        <f t="shared" si="3"/>
        <v>0</v>
      </c>
      <c r="T42" s="3">
        <f t="shared" ref="T42" si="93">IF(D42=$M$4,3,0)</f>
        <v>0</v>
      </c>
      <c r="U42" s="3">
        <f t="shared" ref="U42" si="94">IF(D42="TIE",2,0)</f>
        <v>0</v>
      </c>
      <c r="V42" s="3">
        <f t="shared" ref="V42" si="95">IF(D42="YT",3,0)</f>
        <v>0</v>
      </c>
      <c r="W42" s="3">
        <f t="shared" ref="W42" si="96">IF(D42="TIE",2,0)</f>
        <v>0</v>
      </c>
    </row>
    <row r="43" spans="2:40" s="1" customFormat="1" ht="15" x14ac:dyDescent="0.2">
      <c r="B43" s="156"/>
      <c r="C43" s="157" t="s">
        <v>129</v>
      </c>
      <c r="D43" s="158"/>
      <c r="E43" s="160"/>
      <c r="F43" s="217"/>
      <c r="G43" s="218"/>
      <c r="H43" s="218"/>
      <c r="I43" s="219" t="str">
        <f>IF(D42="TIE","NO Points for 3rd Place"," ")</f>
        <v xml:space="preserve"> </v>
      </c>
      <c r="J43" s="55"/>
      <c r="K43" s="162">
        <f t="shared" si="0"/>
        <v>0</v>
      </c>
      <c r="L43" s="56"/>
      <c r="M43" s="165">
        <f t="shared" si="1"/>
        <v>0</v>
      </c>
      <c r="N43"/>
      <c r="O43"/>
      <c r="R43" s="3">
        <f t="shared" si="2"/>
        <v>0</v>
      </c>
      <c r="S43" s="3">
        <f t="shared" si="3"/>
        <v>0</v>
      </c>
      <c r="T43" s="3">
        <f t="shared" ref="T43" si="97">IF(D43=$M$4,1,0)</f>
        <v>0</v>
      </c>
      <c r="U43" s="3">
        <f t="shared" ref="U43" si="98">IF(D43="TIE",0.5,0)</f>
        <v>0</v>
      </c>
      <c r="V43" s="3">
        <f t="shared" ref="V43" si="99">IF(D43="YT",1,0)</f>
        <v>0</v>
      </c>
      <c r="W43" s="3">
        <f t="shared" ref="W43" si="100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/>
      <c r="E44" s="116"/>
      <c r="F44" s="204"/>
      <c r="G44" s="205"/>
      <c r="H44" s="205"/>
      <c r="I44" s="205"/>
      <c r="J44" s="55"/>
      <c r="K44" s="126">
        <f t="shared" si="0"/>
        <v>0</v>
      </c>
      <c r="L44" s="56"/>
      <c r="M44" s="127">
        <f t="shared" si="1"/>
        <v>0</v>
      </c>
      <c r="N44"/>
      <c r="O44"/>
      <c r="R44" s="3">
        <f t="shared" si="2"/>
        <v>0</v>
      </c>
      <c r="S44" s="3">
        <f t="shared" si="3"/>
        <v>0</v>
      </c>
      <c r="T44" s="3">
        <f t="shared" ref="T44" si="101">IF(D44=$M$4,5,0)</f>
        <v>0</v>
      </c>
      <c r="U44" s="3">
        <f t="shared" ref="U44" si="102">IF(D44="TIE",4,0)</f>
        <v>0</v>
      </c>
      <c r="V44" s="3">
        <f t="shared" ref="V44" si="103">IF(D44="YT",5,0)</f>
        <v>0</v>
      </c>
      <c r="W44" s="3">
        <f t="shared" ref="W44" si="104">IF(D44="TIE",4,0)</f>
        <v>0</v>
      </c>
    </row>
    <row r="45" spans="2:40" s="1" customFormat="1" ht="15" x14ac:dyDescent="0.2">
      <c r="B45" s="98"/>
      <c r="C45" s="99" t="s">
        <v>128</v>
      </c>
      <c r="D45" s="108"/>
      <c r="E45" s="120"/>
      <c r="F45" s="204"/>
      <c r="G45" s="205"/>
      <c r="H45" s="205"/>
      <c r="I45" s="205" t="str">
        <f>IF(D44="TIE","NO Points for 2nd Place"," ")</f>
        <v xml:space="preserve"> </v>
      </c>
      <c r="J45" s="55"/>
      <c r="K45" s="86">
        <f t="shared" si="0"/>
        <v>0</v>
      </c>
      <c r="L45" s="56"/>
      <c r="M45" s="87">
        <f t="shared" si="1"/>
        <v>0</v>
      </c>
      <c r="N45"/>
      <c r="O45"/>
      <c r="R45" s="3">
        <f t="shared" si="2"/>
        <v>0</v>
      </c>
      <c r="S45" s="3">
        <f t="shared" si="3"/>
        <v>0</v>
      </c>
      <c r="T45" s="3">
        <f t="shared" ref="T45" si="105">IF(D45=$M$4,3,0)</f>
        <v>0</v>
      </c>
      <c r="U45" s="3">
        <f t="shared" ref="U45" si="106">IF(D45="TIE",2,0)</f>
        <v>0</v>
      </c>
      <c r="V45" s="3">
        <f t="shared" ref="V45" si="107">IF(D45="YT",3,0)</f>
        <v>0</v>
      </c>
      <c r="W45" s="3">
        <f t="shared" ref="W45" si="108">IF(D45="TIE",2,0)</f>
        <v>0</v>
      </c>
    </row>
    <row r="46" spans="2:40" s="1" customFormat="1" ht="15" x14ac:dyDescent="0.2">
      <c r="B46" s="98"/>
      <c r="C46" s="99" t="s">
        <v>129</v>
      </c>
      <c r="D46" s="104"/>
      <c r="E46" s="120"/>
      <c r="F46" s="204"/>
      <c r="G46" s="205"/>
      <c r="H46" s="205"/>
      <c r="I46" s="205" t="str">
        <f>IF(D45="TIE","NO Points for 3rd Place"," ")</f>
        <v xml:space="preserve"> </v>
      </c>
      <c r="J46" s="55"/>
      <c r="K46" s="86">
        <f t="shared" si="0"/>
        <v>0</v>
      </c>
      <c r="L46" s="56"/>
      <c r="M46" s="87">
        <f t="shared" si="1"/>
        <v>0</v>
      </c>
      <c r="N46"/>
      <c r="O46"/>
      <c r="R46" s="3">
        <f t="shared" si="2"/>
        <v>0</v>
      </c>
      <c r="S46" s="3">
        <f t="shared" si="3"/>
        <v>0</v>
      </c>
      <c r="T46" s="3">
        <f t="shared" ref="T46" si="109">IF(D46=$M$4,1,0)</f>
        <v>0</v>
      </c>
      <c r="U46" s="3">
        <f t="shared" ref="U46" si="110">IF(D46="TIE",0.5,0)</f>
        <v>0</v>
      </c>
      <c r="V46" s="3">
        <f t="shared" ref="V46" si="111">IF(D46="YT",1,0)</f>
        <v>0</v>
      </c>
      <c r="W46" s="3">
        <f t="shared" ref="W46" si="112">IF(D46="TIE",0.5,0)</f>
        <v>0</v>
      </c>
    </row>
    <row r="47" spans="2:40" s="1" customFormat="1" ht="15" x14ac:dyDescent="0.2">
      <c r="B47" s="156" t="s">
        <v>20</v>
      </c>
      <c r="C47" s="157" t="s">
        <v>127</v>
      </c>
      <c r="D47" s="158"/>
      <c r="E47" s="159"/>
      <c r="F47" s="217"/>
      <c r="G47" s="218"/>
      <c r="H47" s="218"/>
      <c r="I47" s="219"/>
      <c r="J47" s="55"/>
      <c r="K47" s="161">
        <f t="shared" si="0"/>
        <v>0</v>
      </c>
      <c r="L47" s="56"/>
      <c r="M47" s="164">
        <f t="shared" si="1"/>
        <v>0</v>
      </c>
      <c r="N47"/>
      <c r="O47"/>
      <c r="R47" s="3">
        <f t="shared" si="2"/>
        <v>0</v>
      </c>
      <c r="S47" s="3">
        <f t="shared" si="3"/>
        <v>0</v>
      </c>
      <c r="T47" s="3">
        <f t="shared" ref="T47" si="113">IF(D47=$M$4,5,0)</f>
        <v>0</v>
      </c>
      <c r="U47" s="3">
        <f t="shared" ref="U47" si="114">IF(D47="TIE",4,0)</f>
        <v>0</v>
      </c>
      <c r="V47" s="3">
        <f t="shared" ref="V47" si="115">IF(D47="YT",5,0)</f>
        <v>0</v>
      </c>
      <c r="W47" s="3">
        <f t="shared" ref="W47" si="116">IF(D47="TIE",4,0)</f>
        <v>0</v>
      </c>
    </row>
    <row r="48" spans="2:40" s="1" customFormat="1" ht="15" x14ac:dyDescent="0.2">
      <c r="B48" s="156"/>
      <c r="C48" s="157" t="s">
        <v>128</v>
      </c>
      <c r="D48" s="158"/>
      <c r="E48" s="160"/>
      <c r="F48" s="217"/>
      <c r="G48" s="218"/>
      <c r="H48" s="218"/>
      <c r="I48" s="219" t="str">
        <f>IF(D47="TIE","NO Points for 2nd Place"," ")</f>
        <v xml:space="preserve"> </v>
      </c>
      <c r="J48" s="55"/>
      <c r="K48" s="162">
        <f t="shared" si="0"/>
        <v>0</v>
      </c>
      <c r="L48" s="56"/>
      <c r="M48" s="165">
        <f t="shared" si="1"/>
        <v>0</v>
      </c>
      <c r="N48"/>
      <c r="O48"/>
      <c r="R48" s="3">
        <f t="shared" si="2"/>
        <v>0</v>
      </c>
      <c r="S48" s="3">
        <f t="shared" si="3"/>
        <v>0</v>
      </c>
      <c r="T48" s="3">
        <f t="shared" ref="T48" si="117">IF(D48=$M$4,3,0)</f>
        <v>0</v>
      </c>
      <c r="U48" s="3">
        <f t="shared" ref="U48" si="118">IF(D48="TIE",2,0)</f>
        <v>0</v>
      </c>
      <c r="V48" s="3">
        <f t="shared" ref="V48" si="119">IF(D48="YT",3,0)</f>
        <v>0</v>
      </c>
      <c r="W48" s="3">
        <f t="shared" ref="W48" si="120">IF(D48="TIE",2,0)</f>
        <v>0</v>
      </c>
    </row>
    <row r="49" spans="2:23" s="1" customFormat="1" ht="15" x14ac:dyDescent="0.2">
      <c r="B49" s="156"/>
      <c r="C49" s="157" t="s">
        <v>129</v>
      </c>
      <c r="D49" s="158"/>
      <c r="E49" s="160"/>
      <c r="F49" s="217"/>
      <c r="G49" s="218"/>
      <c r="H49" s="218"/>
      <c r="I49" s="219" t="str">
        <f>IF(D48="TIE","NO Points for 3rd Place"," ")</f>
        <v xml:space="preserve"> </v>
      </c>
      <c r="J49" s="55"/>
      <c r="K49" s="163">
        <f t="shared" si="0"/>
        <v>0</v>
      </c>
      <c r="L49" s="56"/>
      <c r="M49" s="165">
        <f t="shared" si="1"/>
        <v>0</v>
      </c>
      <c r="N49"/>
      <c r="O49"/>
      <c r="R49" s="3">
        <f t="shared" si="2"/>
        <v>0</v>
      </c>
      <c r="S49" s="3">
        <f t="shared" si="3"/>
        <v>0</v>
      </c>
      <c r="T49" s="3">
        <f t="shared" ref="T49" si="121">IF(D49=$M$4,1,0)</f>
        <v>0</v>
      </c>
      <c r="U49" s="3">
        <f t="shared" ref="U49" si="122">IF(D49="TIE",0.5,0)</f>
        <v>0</v>
      </c>
      <c r="V49" s="3">
        <f t="shared" ref="V49" si="123">IF(D49="YT",1,0)</f>
        <v>0</v>
      </c>
      <c r="W49" s="3">
        <f t="shared" ref="W49" si="124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/>
      <c r="E50" s="116"/>
      <c r="F50" s="204"/>
      <c r="G50" s="205"/>
      <c r="H50" s="205"/>
      <c r="I50" s="205"/>
      <c r="J50" s="55"/>
      <c r="K50" s="86">
        <f t="shared" si="0"/>
        <v>0</v>
      </c>
      <c r="L50" s="56"/>
      <c r="M50" s="127">
        <f t="shared" si="1"/>
        <v>0</v>
      </c>
      <c r="N50"/>
      <c r="O50"/>
      <c r="R50" s="3">
        <f t="shared" si="2"/>
        <v>0</v>
      </c>
      <c r="S50" s="3">
        <f t="shared" si="3"/>
        <v>0</v>
      </c>
      <c r="T50" s="3">
        <f t="shared" ref="T50" si="125">IF(D50=$M$4,5,0)</f>
        <v>0</v>
      </c>
      <c r="U50" s="3">
        <f t="shared" ref="U50" si="126">IF(D50="TIE",4,0)</f>
        <v>0</v>
      </c>
      <c r="V50" s="3">
        <f t="shared" ref="V50" si="127">IF(D50="YT",5,0)</f>
        <v>0</v>
      </c>
      <c r="W50" s="3">
        <f t="shared" ref="W50" si="128">IF(D50="TIE",4,0)</f>
        <v>0</v>
      </c>
    </row>
    <row r="51" spans="2:23" s="1" customFormat="1" ht="15" x14ac:dyDescent="0.2">
      <c r="B51" s="98"/>
      <c r="C51" s="99" t="s">
        <v>128</v>
      </c>
      <c r="D51" s="108"/>
      <c r="E51" s="120"/>
      <c r="F51" s="204"/>
      <c r="G51" s="205"/>
      <c r="H51" s="205"/>
      <c r="I51" s="205" t="str">
        <f>IF(D50="TIE","NO Points for 2nd Place"," ")</f>
        <v xml:space="preserve"> </v>
      </c>
      <c r="J51" s="55"/>
      <c r="K51" s="86">
        <f t="shared" si="0"/>
        <v>0</v>
      </c>
      <c r="L51" s="56"/>
      <c r="M51" s="87">
        <f t="shared" si="1"/>
        <v>0</v>
      </c>
      <c r="N51"/>
      <c r="O51"/>
      <c r="R51" s="3">
        <f t="shared" si="2"/>
        <v>0</v>
      </c>
      <c r="S51" s="3">
        <f t="shared" si="3"/>
        <v>0</v>
      </c>
      <c r="T51" s="3">
        <f t="shared" ref="T51" si="129">IF(D51=$M$4,3,0)</f>
        <v>0</v>
      </c>
      <c r="U51" s="3">
        <f t="shared" ref="U51" si="130">IF(D51="TIE",2,0)</f>
        <v>0</v>
      </c>
      <c r="V51" s="3">
        <f t="shared" ref="V51" si="131">IF(D51="YT",3,0)</f>
        <v>0</v>
      </c>
      <c r="W51" s="3">
        <f t="shared" ref="W51" si="132">IF(D51="TIE",2,0)</f>
        <v>0</v>
      </c>
    </row>
    <row r="52" spans="2:23" s="1" customFormat="1" ht="15.75" thickBot="1" x14ac:dyDescent="0.25">
      <c r="B52" s="132"/>
      <c r="C52" s="99" t="s">
        <v>129</v>
      </c>
      <c r="D52" s="104"/>
      <c r="E52" s="120"/>
      <c r="F52" s="204"/>
      <c r="G52" s="205"/>
      <c r="H52" s="205"/>
      <c r="I52" s="205" t="str">
        <f>IF(D51="TIE","NO Points for 3rd Place"," ")</f>
        <v xml:space="preserve"> </v>
      </c>
      <c r="J52" s="55"/>
      <c r="K52" s="86">
        <f t="shared" si="0"/>
        <v>0</v>
      </c>
      <c r="L52" s="56"/>
      <c r="M52" s="87">
        <f t="shared" si="1"/>
        <v>0</v>
      </c>
      <c r="N52"/>
      <c r="O52"/>
      <c r="R52" s="3">
        <f t="shared" si="2"/>
        <v>0</v>
      </c>
      <c r="S52" s="3">
        <f t="shared" si="3"/>
        <v>0</v>
      </c>
      <c r="T52" s="3">
        <f t="shared" ref="T52" si="133">IF(D52=$M$4,1,0)</f>
        <v>0</v>
      </c>
      <c r="U52" s="3">
        <f t="shared" ref="U52" si="134">IF(D52="TIE",0.5,0)</f>
        <v>0</v>
      </c>
      <c r="V52" s="3">
        <f t="shared" ref="V52" si="135">IF(D52="YT",1,0)</f>
        <v>0</v>
      </c>
      <c r="W52" s="3">
        <f t="shared" ref="W52" si="136">IF(D52="TIE",0.5,0)</f>
        <v>0</v>
      </c>
    </row>
    <row r="53" spans="2:23" s="2" customFormat="1" ht="12.75" customHeight="1" thickTop="1" thickBot="1" x14ac:dyDescent="0.25">
      <c r="B53" s="153"/>
      <c r="C53" s="154"/>
      <c r="D53" s="154"/>
      <c r="E53" s="154"/>
      <c r="F53" s="154"/>
      <c r="G53" s="154"/>
      <c r="H53" s="154"/>
      <c r="I53" s="155" t="s">
        <v>134</v>
      </c>
      <c r="J53" s="135"/>
      <c r="K53" s="136">
        <f>SUM(K5:K52)</f>
        <v>0</v>
      </c>
      <c r="L53" s="137"/>
      <c r="M53" s="138">
        <f>SUM(M5:M52)</f>
        <v>0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12.75" customHeight="1" thickTop="1" x14ac:dyDescent="0.25">
      <c r="B54" s="20"/>
      <c r="C54" s="20"/>
      <c r="D54" s="20"/>
      <c r="E54" s="20"/>
      <c r="F54" s="20"/>
      <c r="G54" s="20"/>
      <c r="H54" s="20"/>
      <c r="I54" s="20"/>
      <c r="J54" s="18"/>
      <c r="K54" s="21"/>
      <c r="L54" s="19"/>
      <c r="M54" s="21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5">
      <c r="B55" s="22" t="s">
        <v>27</v>
      </c>
      <c r="C55" s="22"/>
      <c r="D55" s="22"/>
      <c r="E55" s="53" t="s">
        <v>32</v>
      </c>
      <c r="F55" s="22"/>
      <c r="G55" s="23" t="s">
        <v>28</v>
      </c>
      <c r="H55" s="26"/>
      <c r="I55" s="25"/>
      <c r="J55" s="24" t="s">
        <v>29</v>
      </c>
      <c r="K55" s="21"/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2.75" customHeight="1" x14ac:dyDescent="0.25">
      <c r="B56" s="22" t="s">
        <v>30</v>
      </c>
      <c r="C56" s="22"/>
      <c r="D56" s="22"/>
      <c r="E56" s="53" t="s">
        <v>33</v>
      </c>
      <c r="F56" s="22"/>
      <c r="G56" s="23" t="s">
        <v>28</v>
      </c>
      <c r="H56" s="26"/>
      <c r="I56" s="25"/>
      <c r="J56" s="24" t="s">
        <v>29</v>
      </c>
      <c r="K56" s="21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B57" s="22" t="s">
        <v>31</v>
      </c>
      <c r="C57" s="22"/>
      <c r="D57" s="22"/>
      <c r="E57" s="53"/>
      <c r="F57" s="22"/>
      <c r="G57" s="23" t="s">
        <v>28</v>
      </c>
      <c r="H57" s="26"/>
      <c r="I57" s="25"/>
      <c r="J57" s="24" t="s">
        <v>29</v>
      </c>
      <c r="K57" s="21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C62"/>
      <c r="D62"/>
      <c r="E62"/>
      <c r="F62"/>
      <c r="G62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76"/>
      <c r="C64" s="176"/>
      <c r="D64" s="176"/>
      <c r="E64" s="176"/>
      <c r="F64" s="176"/>
      <c r="G64" s="176"/>
      <c r="H64" s="144"/>
      <c r="I64" s="144"/>
      <c r="J64" s="176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>
        <v>77</v>
      </c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  <row r="80" spans="2:13" ht="15" customHeight="1" x14ac:dyDescent="0.2">
      <c r="B80" s="145"/>
      <c r="C80" s="145"/>
      <c r="D80" s="145"/>
      <c r="E80" s="145"/>
      <c r="F80" s="145"/>
      <c r="G80" s="145"/>
      <c r="H80" s="146"/>
      <c r="I80" s="146"/>
      <c r="J80" s="148"/>
      <c r="K80" s="149"/>
      <c r="L80" s="150"/>
      <c r="M80" s="149"/>
    </row>
    <row r="81" spans="2:23" ht="15" customHeight="1" x14ac:dyDescent="0.2">
      <c r="B81" s="145"/>
      <c r="C81" s="145"/>
      <c r="D81" s="145"/>
      <c r="E81" s="145"/>
      <c r="F81" s="145"/>
      <c r="G81" s="145"/>
      <c r="H81" s="146"/>
      <c r="I81" s="146"/>
      <c r="J81" s="148"/>
      <c r="K81" s="149"/>
      <c r="L81" s="150"/>
      <c r="M81" s="149"/>
    </row>
    <row r="82" spans="2:23" ht="15" customHeight="1" x14ac:dyDescent="0.2">
      <c r="B82" s="145"/>
      <c r="C82" s="145"/>
      <c r="D82" s="145"/>
      <c r="E82" s="145"/>
      <c r="F82" s="145"/>
      <c r="G82" s="145"/>
      <c r="H82" s="146"/>
      <c r="I82" s="146"/>
      <c r="J82" s="148"/>
      <c r="K82" s="149"/>
      <c r="L82" s="150"/>
      <c r="M82" s="149"/>
    </row>
    <row r="83" spans="2:23" s="2" customFormat="1" ht="12.75" customHeight="1" x14ac:dyDescent="0.25">
      <c r="B83" s="20"/>
      <c r="C83" s="20"/>
      <c r="D83" s="20"/>
      <c r="E83" s="20"/>
      <c r="F83" s="20"/>
      <c r="G83" s="20"/>
      <c r="H83" s="20"/>
      <c r="I83" s="20"/>
      <c r="J83" s="18"/>
      <c r="K83" s="21"/>
      <c r="L83" s="19"/>
      <c r="M83" s="21"/>
      <c r="N83"/>
      <c r="O83"/>
      <c r="P83" s="15"/>
      <c r="Q83" s="13"/>
      <c r="R83" s="76"/>
      <c r="S83" s="76"/>
      <c r="T83" s="76"/>
      <c r="U83" s="76"/>
      <c r="V83" s="76"/>
      <c r="W83" s="76"/>
    </row>
    <row r="84" spans="2:23" ht="12.75" customHeight="1" x14ac:dyDescent="0.2">
      <c r="B84" s="177"/>
      <c r="C84" s="177"/>
      <c r="D84" s="177"/>
      <c r="E84" s="177"/>
      <c r="F84" s="177"/>
      <c r="G84" s="177"/>
      <c r="H84" s="177"/>
      <c r="I84" s="177"/>
      <c r="J84" s="177"/>
      <c r="K84" s="151"/>
      <c r="L84" s="177"/>
      <c r="M84" s="151"/>
    </row>
    <row r="85" spans="2:23" ht="12.75" customHeight="1" x14ac:dyDescent="0.25">
      <c r="B85" s="22"/>
      <c r="C85" s="22"/>
      <c r="D85" s="22"/>
      <c r="E85" s="22"/>
      <c r="F85" s="22"/>
      <c r="G85" s="22"/>
      <c r="H85" s="142"/>
      <c r="I85" s="23"/>
      <c r="J85" s="18"/>
      <c r="K85" s="21"/>
      <c r="L85" s="24"/>
      <c r="M85" s="21"/>
    </row>
    <row r="86" spans="2:23" ht="12.75" customHeight="1" x14ac:dyDescent="0.25">
      <c r="B86" s="22"/>
      <c r="C86" s="22"/>
      <c r="D86" s="22"/>
      <c r="E86" s="22"/>
      <c r="F86" s="22"/>
      <c r="G86" s="22"/>
      <c r="H86" s="142"/>
      <c r="I86" s="23"/>
      <c r="J86" s="18"/>
      <c r="K86" s="21"/>
      <c r="L86" s="24"/>
      <c r="M86" s="21"/>
    </row>
    <row r="87" spans="2:23" ht="12.75" customHeight="1" x14ac:dyDescent="0.25">
      <c r="B87" s="22"/>
      <c r="C87" s="22"/>
      <c r="D87" s="22"/>
      <c r="E87" s="22"/>
      <c r="F87" s="22"/>
      <c r="G87" s="22"/>
      <c r="H87" s="142"/>
      <c r="I87" s="23"/>
      <c r="J87" s="18"/>
      <c r="K87" s="21"/>
      <c r="L87" s="24"/>
      <c r="M87" s="21"/>
    </row>
    <row r="88" spans="2:23" x14ac:dyDescent="0.2">
      <c r="B88" s="177"/>
      <c r="C88" s="177"/>
      <c r="D88" s="177"/>
      <c r="E88" s="177"/>
      <c r="F88" s="177"/>
      <c r="G88" s="177"/>
      <c r="H88" s="177"/>
      <c r="I88" s="177"/>
      <c r="J88" s="177"/>
      <c r="K88" s="151"/>
      <c r="L88" s="177"/>
      <c r="M88" s="151"/>
    </row>
  </sheetData>
  <sheetProtection selectLockedCells="1"/>
  <mergeCells count="51">
    <mergeCell ref="F51:I51"/>
    <mergeCell ref="F52:I52"/>
    <mergeCell ref="B63:M63"/>
    <mergeCell ref="F45:I45"/>
    <mergeCell ref="F46:I46"/>
    <mergeCell ref="F47:I47"/>
    <mergeCell ref="F48:I48"/>
    <mergeCell ref="F49:I49"/>
    <mergeCell ref="F50:I50"/>
    <mergeCell ref="F44:I44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32:I32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20:I20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8:I8"/>
    <mergeCell ref="D3:H3"/>
    <mergeCell ref="F4:I4"/>
    <mergeCell ref="F5:I5"/>
    <mergeCell ref="F6:I6"/>
    <mergeCell ref="F7:I7"/>
  </mergeCells>
  <conditionalFormatting sqref="D7:D8">
    <cfRule type="expression" dxfId="15" priority="29" stopIfTrue="1">
      <formula>D6="TIE"</formula>
    </cfRule>
  </conditionalFormatting>
  <conditionalFormatting sqref="D10:D11">
    <cfRule type="expression" dxfId="14" priority="27" stopIfTrue="1">
      <formula>D9="TIE"</formula>
    </cfRule>
  </conditionalFormatting>
  <conditionalFormatting sqref="D13:D14">
    <cfRule type="expression" dxfId="13" priority="19" stopIfTrue="1">
      <formula>D12="TIE"</formula>
    </cfRule>
  </conditionalFormatting>
  <conditionalFormatting sqref="D17:D18">
    <cfRule type="expression" dxfId="12" priority="25" stopIfTrue="1">
      <formula>D16="TIE"</formula>
    </cfRule>
  </conditionalFormatting>
  <conditionalFormatting sqref="D20:D21">
    <cfRule type="expression" dxfId="11" priority="23" stopIfTrue="1">
      <formula>D19="TIE"</formula>
    </cfRule>
  </conditionalFormatting>
  <conditionalFormatting sqref="D23:D24">
    <cfRule type="expression" dxfId="10" priority="17" stopIfTrue="1">
      <formula>D22="TIE"</formula>
    </cfRule>
  </conditionalFormatting>
  <conditionalFormatting sqref="D26:D27">
    <cfRule type="expression" dxfId="9" priority="1" stopIfTrue="1">
      <formula>D25="TIE"</formula>
    </cfRule>
  </conditionalFormatting>
  <conditionalFormatting sqref="D29:D30">
    <cfRule type="expression" dxfId="8" priority="15" stopIfTrue="1">
      <formula>D28="TIE"</formula>
    </cfRule>
  </conditionalFormatting>
  <conditionalFormatting sqref="D33:D34">
    <cfRule type="expression" dxfId="7" priority="13" stopIfTrue="1">
      <formula>D32="TIE"</formula>
    </cfRule>
  </conditionalFormatting>
  <conditionalFormatting sqref="D36:D37">
    <cfRule type="expression" dxfId="6" priority="3" stopIfTrue="1">
      <formula>D35="TIE"</formula>
    </cfRule>
  </conditionalFormatting>
  <conditionalFormatting sqref="D39:D40">
    <cfRule type="expression" dxfId="5" priority="11" stopIfTrue="1">
      <formula>D38="TIE"</formula>
    </cfRule>
  </conditionalFormatting>
  <conditionalFormatting sqref="D42:D43">
    <cfRule type="expression" dxfId="4" priority="5" stopIfTrue="1">
      <formula>D41="TIE"</formula>
    </cfRule>
  </conditionalFormatting>
  <conditionalFormatting sqref="D45:D46">
    <cfRule type="expression" dxfId="3" priority="9" stopIfTrue="1">
      <formula>D44="TIE"</formula>
    </cfRule>
  </conditionalFormatting>
  <conditionalFormatting sqref="D48:D49">
    <cfRule type="expression" dxfId="2" priority="21" stopIfTrue="1">
      <formula>D47="TIE"</formula>
    </cfRule>
  </conditionalFormatting>
  <conditionalFormatting sqref="D51:D52">
    <cfRule type="expression" dxfId="1" priority="7" stopIfTrue="1">
      <formula>D50="TIE"</formula>
    </cfRule>
  </conditionalFormatting>
  <conditionalFormatting sqref="H85:H87">
    <cfRule type="cellIs" dxfId="0" priority="31" stopIfTrue="1" operator="equal">
      <formula>0</formula>
    </cfRule>
  </conditionalFormatting>
  <dataValidations count="4">
    <dataValidation type="list" allowBlank="1" showInputMessage="1" showErrorMessage="1" sqref="N4:O4">
      <formula1>$Q$11:$Q$15</formula1>
    </dataValidation>
    <dataValidation type="list" allowBlank="1" showInputMessage="1" showErrorMessage="1" sqref="D5:D52">
      <formula1>$Q$4:$Q$7</formula1>
    </dataValidation>
    <dataValidation type="list" allowBlank="1" showInputMessage="1" showErrorMessage="1" prompt="Enter school ABV in FINAL SCORE also" sqref="D3:H3">
      <formula1>$X$11:$X$17</formula1>
    </dataValidation>
    <dataValidation type="list" allowBlank="1" showInputMessage="1" showErrorMessage="1" prompt="Enter School Name to left of @ York Tech above" sqref="M4">
      <formula1>$Q$11:$Q$15</formula1>
    </dataValidation>
  </dataValidations>
  <printOptions horizontalCentered="1"/>
  <pageMargins left="0.25" right="0.25" top="0" bottom="0" header="0.2" footer="0.2"/>
  <pageSetup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ignoredErrors>
    <ignoredError sqref="F10 F7:F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BOYS</vt:lpstr>
      <vt:lpstr>GIRLS</vt:lpstr>
      <vt:lpstr>DUAL</vt:lpstr>
      <vt:lpstr>BOYS (M)</vt:lpstr>
      <vt:lpstr>GIRLS (M)</vt:lpstr>
      <vt:lpstr>BOYS!Print_Area</vt:lpstr>
      <vt:lpstr>'BOYS (M)'!Print_Area</vt:lpstr>
      <vt:lpstr>DUAL!Print_Area</vt:lpstr>
      <vt:lpstr>GIRLS!Print_Area</vt:lpstr>
      <vt:lpstr>'GIRLS (M)'!Print_Area</vt:lpstr>
    </vt:vector>
  </TitlesOfParts>
  <Company>YCST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User</cp:lastModifiedBy>
  <cp:lastPrinted>2026-04-21T22:30:53Z</cp:lastPrinted>
  <dcterms:created xsi:type="dcterms:W3CDTF">2007-03-23T12:59:44Z</dcterms:created>
  <dcterms:modified xsi:type="dcterms:W3CDTF">2026-04-21T22:30:55Z</dcterms:modified>
</cp:coreProperties>
</file>